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ThisWorkbook"/>
  <mc:AlternateContent xmlns:mc="http://schemas.openxmlformats.org/markup-compatibility/2006">
    <mc:Choice Requires="x15">
      <x15ac:absPath xmlns:x15ac="http://schemas.microsoft.com/office/spreadsheetml/2010/11/ac" url="/Users/kathleentomon/Desktop/intercomparison_of_hybrid_CSP_PV_systems/"/>
    </mc:Choice>
  </mc:AlternateContent>
  <xr:revisionPtr revIDLastSave="0" documentId="13_ncr:1_{EA1B2BD2-B9D6-CE4B-BE66-90E74D3B74BD}" xr6:coauthVersionLast="47" xr6:coauthVersionMax="47" xr10:uidLastSave="{00000000-0000-0000-0000-000000000000}"/>
  <bookViews>
    <workbookView xWindow="4480" yWindow="500" windowWidth="31360" windowHeight="21900" tabRatio="721" xr2:uid="{00000000-000D-0000-FFFF-FFFF00000000}"/>
  </bookViews>
  <sheets>
    <sheet name="0 - Overview" sheetId="15" r:id="rId1"/>
    <sheet name="1.1 - MoSES Flat Load Results" sheetId="13" r:id="rId2"/>
    <sheet name="1.2 - YACOP Flat Load Results" sheetId="12" r:id="rId3"/>
    <sheet name="1.3 - AESOPT Flat Load Result" sheetId="10" r:id="rId4"/>
    <sheet name="1.4 - HOPP Flat Load Results" sheetId="9" r:id="rId5"/>
    <sheet name="2.1 - Paper Figures" sheetId="1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 i="14" l="1" a="1"/>
  <c r="AK3" i="14" s="1"/>
  <c r="AL3" i="14" a="1"/>
  <c r="AL3" i="14" s="1"/>
  <c r="AM3" i="14" a="1"/>
  <c r="AM3" i="14" s="1"/>
  <c r="F33" i="13"/>
  <c r="G33" i="13"/>
  <c r="H33" i="13"/>
  <c r="I33" i="13"/>
  <c r="J33" i="13"/>
  <c r="E33" i="13"/>
  <c r="D33" i="13"/>
  <c r="C33" i="13"/>
  <c r="AJ3" i="14" s="1" a="1"/>
  <c r="B33" i="13"/>
  <c r="AJ3" i="14" l="1"/>
  <c r="AN10" i="14"/>
  <c r="AN8" i="14"/>
  <c r="AO10" i="14"/>
  <c r="AN12" i="14"/>
  <c r="AJ28" i="14" s="1"/>
  <c r="AO15" i="14"/>
  <c r="AO8" i="14"/>
  <c r="AN11" i="14"/>
  <c r="AO11" i="14"/>
  <c r="AJ30" i="14"/>
  <c r="AO9" i="14"/>
  <c r="AN4" i="14"/>
  <c r="AO4" i="14"/>
  <c r="AO12" i="14"/>
  <c r="AN13" i="14"/>
  <c r="AJ29" i="14" s="1"/>
  <c r="AO13" i="14"/>
  <c r="AN6" i="14"/>
  <c r="AN14" i="14"/>
  <c r="AO14" i="14"/>
  <c r="AO7" i="14"/>
  <c r="AO16" i="14"/>
  <c r="AN5" i="14"/>
  <c r="AJ21" i="14" s="1"/>
  <c r="AN15" i="14"/>
  <c r="AO5" i="14"/>
  <c r="AJ31" i="14"/>
  <c r="AN16" i="14"/>
  <c r="AL32" i="14" s="1"/>
  <c r="AN9" i="14"/>
  <c r="AJ25" i="14" s="1"/>
  <c r="AO6" i="14"/>
  <c r="AN7" i="14"/>
  <c r="AJ23" i="14" s="1"/>
  <c r="AN3" i="14"/>
  <c r="AJ19" i="14" s="1"/>
  <c r="AO3" i="14"/>
  <c r="AK26" i="14"/>
  <c r="AM21" i="14" l="1"/>
  <c r="AM28" i="14"/>
  <c r="AL29" i="14"/>
  <c r="AM29" i="14"/>
  <c r="AK19" i="14"/>
  <c r="AL19" i="14"/>
  <c r="AM19" i="14"/>
  <c r="AJ20" i="14"/>
  <c r="AM20" i="14"/>
  <c r="AL20" i="14"/>
  <c r="AK25" i="14"/>
  <c r="AN25" i="14" s="1"/>
  <c r="AJ32" i="14"/>
  <c r="AM32" i="14"/>
  <c r="AL27" i="14"/>
  <c r="AK27" i="14"/>
  <c r="AM27" i="14"/>
  <c r="AK20" i="14"/>
  <c r="AM31" i="14"/>
  <c r="AK31" i="14"/>
  <c r="AL21" i="14"/>
  <c r="AL28" i="14"/>
  <c r="AJ27" i="14"/>
  <c r="AK21" i="14"/>
  <c r="AN21" i="14" s="1"/>
  <c r="AK30" i="14"/>
  <c r="AL30" i="14"/>
  <c r="AM30" i="14"/>
  <c r="AM24" i="14"/>
  <c r="AL24" i="14"/>
  <c r="AK24" i="14"/>
  <c r="AK28" i="14"/>
  <c r="AN28" i="14" s="1"/>
  <c r="AL22" i="14"/>
  <c r="AK22" i="14"/>
  <c r="AM22" i="14"/>
  <c r="AJ24" i="14"/>
  <c r="AK32" i="14"/>
  <c r="AL25" i="14"/>
  <c r="AL31" i="14"/>
  <c r="AN31" i="14" s="1"/>
  <c r="AJ22" i="14"/>
  <c r="AM25" i="14"/>
  <c r="AJ26" i="14"/>
  <c r="AM26" i="14"/>
  <c r="AL26" i="14"/>
  <c r="AK29" i="14"/>
  <c r="AN29" i="14" s="1"/>
  <c r="AK23" i="14"/>
  <c r="AL23" i="14"/>
  <c r="AM23" i="14"/>
  <c r="AN19" i="14" l="1"/>
  <c r="AN23" i="14"/>
  <c r="AN26" i="14"/>
  <c r="AN30" i="14"/>
  <c r="AN20" i="14"/>
  <c r="AN22" i="14"/>
  <c r="AN27" i="14"/>
  <c r="AN32" i="14"/>
  <c r="AN24"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<sst xmlns="http://schemas.openxmlformats.org/spreadsheetml/2006/main" count="344" uniqueCount="70">
  <si>
    <t>CF</t>
  </si>
  <si>
    <t>NPV-KTH</t>
  </si>
  <si>
    <t>NPV-DLR</t>
  </si>
  <si>
    <t>NPV-POLIMI</t>
  </si>
  <si>
    <t>NPV-MINES</t>
  </si>
  <si>
    <t>NPV-AVERAGE</t>
  </si>
  <si>
    <t>NPV-STD</t>
  </si>
  <si>
    <t>Max Range</t>
  </si>
  <si>
    <t>with EH</t>
  </si>
  <si>
    <t>CF_hyb</t>
  </si>
  <si>
    <t>CF_hyb_real</t>
  </si>
  <si>
    <t>NPV</t>
  </si>
  <si>
    <t>LCOE</t>
  </si>
  <si>
    <t>PV_AC_nom</t>
  </si>
  <si>
    <t>BESS_E_nom</t>
  </si>
  <si>
    <t>BESS_P_nom</t>
  </si>
  <si>
    <t>ST_Q_nom</t>
  </si>
  <si>
    <t>PB_P_net_nom</t>
  </si>
  <si>
    <t>TES_E_nom</t>
  </si>
  <si>
    <t>EH_Q_nom</t>
  </si>
  <si>
    <t>%</t>
  </si>
  <si>
    <t>MEur</t>
  </si>
  <si>
    <t>Eur/MWh</t>
  </si>
  <si>
    <t>MW</t>
  </si>
  <si>
    <t>MWh</t>
  </si>
  <si>
    <t>without EH</t>
  </si>
  <si>
    <t>CF_hyb_set</t>
  </si>
  <si>
    <t>4.3 Case Study 3: Flat Demand Figures</t>
  </si>
  <si>
    <t>Figure 33: Maximum NPV determined by each CSP-PV hybrid modeling tool for HCFs from 30% to 95% with flat demand profile</t>
  </si>
  <si>
    <t>Figure 34: Difference between predicted NPV and mean value (mean NPV of the four models) with flat demand profile.</t>
  </si>
  <si>
    <t>Appendix E - Design Variable Values with Flat Demand</t>
  </si>
  <si>
    <t>Figure 43: Optimal PV nominal AC power determined by each model for each HCF with flat demand.</t>
  </si>
  <si>
    <t>Figure 44: Optimal BESS nominal energy content determined by each model for each HCF with flat demand.</t>
  </si>
  <si>
    <t>Figure 45: Optimal BESS nominal AC power determined by each model for each HCF with flat demand.</t>
  </si>
  <si>
    <t>Figure 46: Optimal CSP receiver nominal heat output determined by each model for each HCF with flat demand.</t>
  </si>
  <si>
    <t>Figure 47: Optimal power cycle net AC power determined by each model for each HCF with flat demand.</t>
  </si>
  <si>
    <t>Figure 48: Optimal TES nominal energy content determined by each model for each HCF with flat demand.</t>
  </si>
  <si>
    <t>Flat Load with Electric Heater</t>
  </si>
  <si>
    <t>Flat Load without Electric Heater</t>
  </si>
  <si>
    <t>Legend</t>
  </si>
  <si>
    <t>Symbol/Abbreviation</t>
  </si>
  <si>
    <t xml:space="preserve">Description </t>
  </si>
  <si>
    <t>Unit</t>
  </si>
  <si>
    <t>Desired hybrid capacity factor</t>
  </si>
  <si>
    <t>Real hybrid capacity factor</t>
  </si>
  <si>
    <t>Net present value</t>
  </si>
  <si>
    <t>Meur</t>
  </si>
  <si>
    <t>Levelized cost of energy</t>
  </si>
  <si>
    <t>PV nominal AC power</t>
  </si>
  <si>
    <t>BESS nominal energy content</t>
  </si>
  <si>
    <t>BESS nominal AC power</t>
  </si>
  <si>
    <t>CSP receiver nominal heat output</t>
  </si>
  <si>
    <t xml:space="preserve">Power cycle net AC power </t>
  </si>
  <si>
    <t xml:space="preserve">TES nominal energy content </t>
  </si>
  <si>
    <t>EH nominal heat output</t>
  </si>
  <si>
    <t>Title:</t>
  </si>
  <si>
    <t>Description</t>
  </si>
  <si>
    <t>Sheet</t>
  </si>
  <si>
    <t>2.1 - Paper Figures</t>
  </si>
  <si>
    <t>This sheet contains the figures used in the associated paper from the results of this workbook.</t>
  </si>
  <si>
    <t>1.1 MoSES Flat Load Results</t>
  </si>
  <si>
    <t>1.2 - YACOP Flat Load Results</t>
  </si>
  <si>
    <t>1.3 - AESOPT Flat Load Results</t>
  </si>
  <si>
    <t>1.4 - HOPP Flat Load Results</t>
  </si>
  <si>
    <t>intercomparison_of_hybrid_CSP_PV_systems_optimization_flat_load_results</t>
  </si>
  <si>
    <t>This excel workbook contains that results of running the flat load of 50 MW for an entire year. All models created a pareto fronteir by solving at each of the given hybrid capacity factors and reported the resulting design parameters as well as NPV and LCOE. Additionally, for models that have an electric heater capability, an additional pareto fronteir was created with an electric heater as an additional design variable.</t>
  </si>
  <si>
    <t>This sheet contains the results of running the MoSES model on a flat load both with an electric heater and without an electric heater.</t>
  </si>
  <si>
    <t>This sheet contains the results of running the YACOP model on a flat load both with an electric heater and without an electric heater.</t>
  </si>
  <si>
    <t>This sheet contains the results of running the AESOPT model on a flat load both with an electric heater and without an electric heater.</t>
  </si>
  <si>
    <t>This sheet contains the results of running the HOPP model on a flat load without an electric heater.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</si>
</sst>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color rgb="FF000000"/>
      <name val="Calibri"/>
      <family val="2"/>
    </font>
    <font>
      <sz val="11"/>
      <color rgb="FFFF0000"/>
      <name val="Calibri"/>
      <family val="2"/>
    </font>
    <font>
      <b/>
      <sz val="11"/>
      <color rgb="FF000000"/>
      <name val="Calibri"/>
      <family val="2"/>
    </font>
    <font>
      <sz val="12"/>
      <color rgb="FF000000"/>
      <name val="Calibri"/>
      <family val="2"/>
    </font>
    <font>
      <sz val="12"/>
      <color rgb="FFFF0000"/>
      <name val="Calibri"/>
      <family val="2"/>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1"/>
      <name val="Calibri"/>
      <family val="2"/>
      <scheme val="minor"/>
    </font>
    <font>
      <b/>
      <sz val="16"/>
      <color theme="1"/>
      <name val="Calibri"/>
      <family val="2"/>
      <scheme val="minor"/>
    </font>
    <font>
      <b/>
      <sz val="26"/>
      <color theme="1"/>
      <name val="Calibri"/>
      <family val="2"/>
      <scheme val="minor"/>
    </font>
    <font>
      <b/>
      <sz val="14"/>
      <color theme="1"/>
      <name val="Calibri"/>
      <family val="2"/>
      <scheme val="minor"/>
    </font>
    <font>
      <b/>
      <sz val="16"/>
      <color rgb="FF000000"/>
      <name val="Calibri"/>
      <family val="2"/>
      <scheme val="minor"/>
    </font>
    <font>
      <sz val="11"/>
      <name val="Calibri (Body)"/>
    </font>
    <font>
      <sz val="11"/>
      <name val="Calibri"/>
      <family val="2"/>
    </font>
  </fonts>
  <fills count="40">
    <fill>
      <patternFill patternType="none"/>
    </fill>
    <fill>
      <patternFill patternType="gray125"/>
    </fill>
    <fill>
      <patternFill patternType="solid">
        <fgColor theme="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indexed="64"/>
      </patternFill>
    </fill>
    <fill>
      <patternFill patternType="solid">
        <fgColor rgb="FFD9D9D9"/>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theme="1"/>
      </right>
      <top style="medium">
        <color rgb="FF000000"/>
      </top>
      <bottom style="medium">
        <color rgb="FF000000"/>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43">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0" borderId="0" applyNumberFormat="0" applyBorder="0" applyAlignment="0" applyProtection="0"/>
    <xf numFmtId="0" fontId="17" fillId="11" borderId="4" applyNumberFormat="0" applyAlignment="0" applyProtection="0"/>
    <xf numFmtId="0" fontId="18" fillId="12" borderId="5" applyNumberFormat="0" applyAlignment="0" applyProtection="0"/>
    <xf numFmtId="0" fontId="19" fillId="12" borderId="4" applyNumberFormat="0" applyAlignment="0" applyProtection="0"/>
    <xf numFmtId="0" fontId="20" fillId="0" borderId="6" applyNumberFormat="0" applyFill="0" applyAlignment="0" applyProtection="0"/>
    <xf numFmtId="0" fontId="21" fillId="13" borderId="7" applyNumberFormat="0" applyAlignment="0" applyProtection="0"/>
    <xf numFmtId="0" fontId="3" fillId="0" borderId="0" applyNumberFormat="0" applyFill="0" applyBorder="0" applyAlignment="0" applyProtection="0"/>
    <xf numFmtId="0" fontId="1" fillId="14" borderId="8" applyNumberFormat="0" applyFont="0" applyAlignment="0" applyProtection="0"/>
    <xf numFmtId="0" fontId="22" fillId="0" borderId="0" applyNumberFormat="0" applyFill="0" applyBorder="0" applyAlignment="0" applyProtection="0"/>
    <xf numFmtId="0" fontId="2" fillId="0" borderId="9" applyNumberFormat="0" applyFill="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61">
    <xf numFmtId="0" fontId="0" fillId="0" borderId="0" xfId="0"/>
    <xf numFmtId="0" fontId="0" fillId="2" borderId="0" xfId="0" applyFill="1"/>
    <xf numFmtId="0" fontId="2" fillId="2" borderId="0" xfId="0" applyFont="1" applyFill="1"/>
    <xf numFmtId="9" fontId="0" fillId="3" borderId="0" xfId="1" applyFont="1" applyFill="1"/>
    <xf numFmtId="0" fontId="0" fillId="3" borderId="0" xfId="0" applyFill="1"/>
    <xf numFmtId="0" fontId="0" fillId="4" borderId="0" xfId="0" applyFill="1"/>
    <xf numFmtId="164" fontId="0" fillId="3" borderId="0" xfId="0" applyNumberFormat="1" applyFill="1"/>
    <xf numFmtId="164" fontId="0" fillId="4" borderId="0" xfId="0" applyNumberFormat="1" applyFill="1"/>
    <xf numFmtId="0" fontId="3" fillId="0" borderId="0" xfId="0" applyFont="1"/>
    <xf numFmtId="9" fontId="4" fillId="5" borderId="0" xfId="0" applyNumberFormat="1" applyFont="1" applyFill="1"/>
    <xf numFmtId="9" fontId="5" fillId="0" borderId="0" xfId="0" applyNumberFormat="1" applyFont="1"/>
    <xf numFmtId="0" fontId="5" fillId="0" borderId="0" xfId="0" applyFont="1"/>
    <xf numFmtId="9" fontId="4" fillId="0" borderId="0" xfId="0" applyNumberFormat="1" applyFont="1"/>
    <xf numFmtId="0" fontId="4" fillId="0" borderId="0" xfId="0" applyFont="1"/>
    <xf numFmtId="164" fontId="7" fillId="6" borderId="0" xfId="0" applyNumberFormat="1" applyFont="1" applyFill="1"/>
    <xf numFmtId="164" fontId="4" fillId="5" borderId="0" xfId="0" applyNumberFormat="1" applyFont="1" applyFill="1"/>
    <xf numFmtId="0" fontId="0" fillId="7" borderId="0" xfId="0" applyFill="1"/>
    <xf numFmtId="9" fontId="9" fillId="3" borderId="0" xfId="1" applyFont="1" applyFill="1"/>
    <xf numFmtId="164" fontId="9" fillId="4" borderId="0" xfId="0" applyNumberFormat="1" applyFont="1" applyFill="1"/>
    <xf numFmtId="164" fontId="9" fillId="3" borderId="0" xfId="0" applyNumberFormat="1" applyFont="1" applyFill="1"/>
    <xf numFmtId="9" fontId="0" fillId="3" borderId="0" xfId="1" applyFont="1" applyFill="1" applyAlignment="1">
      <alignment horizontal="center" vertical="center"/>
    </xf>
    <xf numFmtId="164" fontId="0" fillId="3" borderId="0" xfId="0" applyNumberFormat="1" applyFill="1" applyAlignment="1">
      <alignment horizontal="center" vertical="center"/>
    </xf>
    <xf numFmtId="0" fontId="0" fillId="0" borderId="0" xfId="0" applyAlignment="1">
      <alignment horizontal="center"/>
    </xf>
    <xf numFmtId="0" fontId="0" fillId="0" borderId="0" xfId="0" applyAlignment="1">
      <alignment horizontal="center" vertical="center"/>
    </xf>
    <xf numFmtId="9" fontId="0" fillId="0" borderId="0" xfId="1" applyFont="1" applyAlignment="1">
      <alignment horizontal="center" vertical="center"/>
    </xf>
    <xf numFmtId="1" fontId="0" fillId="0" borderId="0" xfId="0" applyNumberFormat="1" applyAlignment="1">
      <alignment horizontal="center" vertical="center"/>
    </xf>
    <xf numFmtId="1" fontId="0" fillId="0" borderId="0" xfId="0" applyNumberFormat="1" applyAlignment="1">
      <alignment horizontal="center"/>
    </xf>
    <xf numFmtId="165" fontId="0" fillId="3" borderId="0" xfId="1" applyNumberFormat="1" applyFont="1" applyFill="1"/>
    <xf numFmtId="165" fontId="9" fillId="3" borderId="0" xfId="1" applyNumberFormat="1" applyFont="1" applyFill="1"/>
    <xf numFmtId="10" fontId="0" fillId="0" borderId="0" xfId="0" applyNumberFormat="1"/>
    <xf numFmtId="1" fontId="0" fillId="4" borderId="0" xfId="0" applyNumberFormat="1" applyFill="1" applyAlignment="1">
      <alignment horizontal="center" vertical="center"/>
    </xf>
    <xf numFmtId="1" fontId="0" fillId="0" borderId="0" xfId="1" applyNumberFormat="1" applyFont="1" applyAlignment="1">
      <alignment horizontal="center" vertical="center"/>
    </xf>
    <xf numFmtId="0" fontId="25" fillId="0" borderId="0" xfId="0" applyFont="1"/>
    <xf numFmtId="2" fontId="0" fillId="3" borderId="0" xfId="1" applyNumberFormat="1" applyFont="1" applyFill="1" applyAlignment="1">
      <alignment horizontal="center" vertical="center"/>
    </xf>
    <xf numFmtId="0" fontId="6" fillId="0" borderId="0" xfId="0" applyFont="1"/>
    <xf numFmtId="164" fontId="7" fillId="0" borderId="0" xfId="0" applyNumberFormat="1" applyFont="1"/>
    <xf numFmtId="164" fontId="8" fillId="0" borderId="0" xfId="0" applyNumberFormat="1" applyFont="1"/>
    <xf numFmtId="0" fontId="0" fillId="39" borderId="0" xfId="0" applyFill="1"/>
    <xf numFmtId="1" fontId="0" fillId="39" borderId="0" xfId="0" applyNumberFormat="1" applyFill="1" applyAlignment="1">
      <alignment horizontal="center" vertical="center"/>
    </xf>
    <xf numFmtId="164" fontId="7" fillId="4" borderId="0" xfId="0" applyNumberFormat="1" applyFont="1" applyFill="1"/>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164" fontId="29" fillId="3" borderId="0" xfId="0" applyNumberFormat="1" applyFont="1" applyFill="1"/>
    <xf numFmtId="164" fontId="29" fillId="5" borderId="0" xfId="0" applyNumberFormat="1" applyFont="1" applyFill="1"/>
    <xf numFmtId="164" fontId="30" fillId="5" borderId="0" xfId="0" applyNumberFormat="1" applyFont="1" applyFill="1"/>
    <xf numFmtId="0" fontId="27" fillId="0" borderId="0" xfId="0" applyFont="1" applyAlignment="1">
      <alignment horizontal="center"/>
    </xf>
    <xf numFmtId="0" fontId="24" fillId="0" borderId="0" xfId="0" applyFont="1" applyAlignment="1">
      <alignment horizont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5" fillId="0" borderId="0" xfId="0" applyFont="1" applyAlignment="1">
      <alignment horizontal="center" wrapText="1"/>
    </xf>
    <xf numFmtId="0" fontId="28" fillId="0" borderId="0" xfId="0" applyFont="1" applyAlignment="1">
      <alignment horizontal="center" wrapText="1"/>
    </xf>
    <xf numFmtId="0" fontId="26" fillId="0" borderId="0" xfId="0" applyFont="1" applyAlignment="1">
      <alignment horizontal="center" vertical="center"/>
    </xf>
    <xf numFmtId="0" fontId="0" fillId="0" borderId="0" xfId="0" applyAlignment="1">
      <alignment wrapText="1"/>
    </xf>
    <xf numFmtId="0" fontId="27" fillId="0" borderId="0" xfId="0" applyFont="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DD91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8309233923968"/>
          <c:y val="9.0546977097357192E-2"/>
          <c:w val="0.87760634608709631"/>
          <c:h val="0.81595703730012226"/>
        </c:manualLayout>
      </c:layout>
      <c:barChart>
        <c:barDir val="col"/>
        <c:grouping val="clustered"/>
        <c:varyColors val="0"/>
        <c:ser>
          <c:idx val="3"/>
          <c:order val="0"/>
          <c:tx>
            <c:v>AVERAGE</c:v>
          </c:tx>
          <c:spPr>
            <a:solidFill>
              <a:schemeClr val="tx2">
                <a:lumMod val="20000"/>
                <a:lumOff val="80000"/>
              </a:schemeClr>
            </a:solidFill>
            <a:ln w="12700">
              <a:solidFill>
                <a:schemeClr val="tx1"/>
              </a:solidFill>
              <a:prstDash val="solid"/>
            </a:ln>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'2.1 - Paper Figures'!$AN$3:$AN$16</c:f>
              <c:numCache>
                <c:formatCode>0</c:formatCode>
                <c:ptCount val="14"/>
                <c:pt idx="0">
                  <c:v>35.696582436581203</c:v>
                </c:pt>
                <c:pt idx="1">
                  <c:v>18.967968395020474</c:v>
                </c:pt>
                <c:pt idx="2">
                  <c:v>-13.760980611039523</c:v>
                </c:pt>
                <c:pt idx="3">
                  <c:v>-46.757239867942374</c:v>
                </c:pt>
                <c:pt idx="4">
                  <c:v>-67.971713681407508</c:v>
                </c:pt>
                <c:pt idx="5">
                  <c:v>-86.931463946779175</c:v>
                </c:pt>
                <c:pt idx="6">
                  <c:v>-110.40086040568475</c:v>
                </c:pt>
                <c:pt idx="7">
                  <c:v>-122.85202282475751</c:v>
                </c:pt>
                <c:pt idx="8">
                  <c:v>-132.72627808183975</c:v>
                </c:pt>
                <c:pt idx="9">
                  <c:v>-150.37362323892199</c:v>
                </c:pt>
                <c:pt idx="10">
                  <c:v>-167.021973439824</c:v>
                </c:pt>
                <c:pt idx="11">
                  <c:v>-202.10589924072602</c:v>
                </c:pt>
                <c:pt idx="12">
                  <c:v>-293.94495137500002</c:v>
                </c:pt>
                <c:pt idx="13">
                  <c:v>-458.88736839943476</c:v>
                </c:pt>
              </c:numCache>
            </c:numRef>
          </c:val>
          <c:extLst>
            <c:ext xmlns:c16="http://schemas.microsoft.com/office/drawing/2014/chart" uri="{C3380CC4-5D6E-409C-BE32-E72D297353CC}">
              <c16:uniqueId val="{00000000-9291-49EE-A828-040DB697BB5F}"/>
            </c:ext>
          </c:extLst>
        </c:ser>
        <c:dLbls>
          <c:showLegendKey val="0"/>
          <c:showVal val="0"/>
          <c:showCatName val="0"/>
          <c:showSerName val="0"/>
          <c:showPercent val="0"/>
          <c:showBubbleSize val="0"/>
        </c:dLbls>
        <c:gapWidth val="50"/>
        <c:axId val="1251930239"/>
        <c:axId val="1251363519"/>
      </c:barChart>
      <c:scatterChart>
        <c:scatterStyle val="lineMarker"/>
        <c:varyColors val="0"/>
        <c:ser>
          <c:idx val="0"/>
          <c:order val="1"/>
          <c:tx>
            <c:v>MoSES</c:v>
          </c:tx>
          <c:spPr>
            <a:ln w="19050">
              <a:noFill/>
            </a:ln>
          </c:spPr>
          <c:marker>
            <c:symbol val="diamond"/>
            <c:size val="15"/>
            <c:spPr>
              <a:solidFill>
                <a:schemeClr val="accent4"/>
              </a:solidFill>
              <a:ln>
                <a:solidFill>
                  <a:schemeClr val="tx1"/>
                </a:solidFill>
              </a:ln>
            </c:spPr>
          </c:marker>
          <c:yVal>
            <c:numRef>
              <c:f>'2.1 - Paper Figures'!$AJ$3:$AJ$16</c:f>
              <c:numCache>
                <c:formatCode>0</c:formatCode>
                <c:ptCount val="14"/>
                <c:pt idx="0">
                  <c:v>40.7659787763248</c:v>
                </c:pt>
                <c:pt idx="1">
                  <c:v>26.806470780081899</c:v>
                </c:pt>
                <c:pt idx="2">
                  <c:v>-0.58236647215808401</c:v>
                </c:pt>
                <c:pt idx="3">
                  <c:v>-21.8074422317695</c:v>
                </c:pt>
                <c:pt idx="4">
                  <c:v>-38.844389715630001</c:v>
                </c:pt>
                <c:pt idx="5">
                  <c:v>-65.051745237116705</c:v>
                </c:pt>
                <c:pt idx="6">
                  <c:v>-102.79919462273899</c:v>
                </c:pt>
                <c:pt idx="7">
                  <c:v>-114.54928159903</c:v>
                </c:pt>
                <c:pt idx="8">
                  <c:v>-132.08090362735899</c:v>
                </c:pt>
                <c:pt idx="9">
                  <c:v>-149.61252565568799</c:v>
                </c:pt>
                <c:pt idx="10">
                  <c:v>-163.304448459296</c:v>
                </c:pt>
                <c:pt idx="11">
                  <c:v>-176.99637126290401</c:v>
                </c:pt>
                <c:pt idx="12">
                  <c:v>-248.67684389999999</c:v>
                </c:pt>
                <c:pt idx="13">
                  <c:v>-340.53621569773901</c:v>
                </c:pt>
              </c:numCache>
            </c:numRef>
          </c:yVal>
          <c:smooth val="0"/>
          <c:extLst>
            <c:ext xmlns:c16="http://schemas.microsoft.com/office/drawing/2014/chart" uri="{C3380CC4-5D6E-409C-BE32-E72D297353CC}">
              <c16:uniqueId val="{00000001-9291-49EE-A828-040DB697BB5F}"/>
            </c:ext>
          </c:extLst>
        </c:ser>
        <c:ser>
          <c:idx val="1"/>
          <c:order val="2"/>
          <c:tx>
            <c:v>YACOP</c:v>
          </c:tx>
          <c:spPr>
            <a:ln w="19050">
              <a:noFill/>
            </a:ln>
          </c:spPr>
          <c:marker>
            <c:symbol val="square"/>
            <c:size val="15"/>
            <c:spPr>
              <a:solidFill>
                <a:schemeClr val="tx1">
                  <a:lumMod val="50000"/>
                  <a:lumOff val="50000"/>
                </a:schemeClr>
              </a:solidFill>
              <a:ln>
                <a:solidFill>
                  <a:schemeClr val="tx1"/>
                </a:solidFill>
              </a:ln>
            </c:spPr>
          </c:marker>
          <c:yVal>
            <c:numRef>
              <c:f>'2.1 - Paper Figures'!$AK$3:$AK$16</c:f>
              <c:numCache>
                <c:formatCode>0</c:formatCode>
                <c:ptCount val="14"/>
                <c:pt idx="0">
                  <c:v>25.169098640000001</c:v>
                </c:pt>
                <c:pt idx="1">
                  <c:v>-1.0224032999999999</c:v>
                </c:pt>
                <c:pt idx="2">
                  <c:v>-32.685422490000001</c:v>
                </c:pt>
                <c:pt idx="3">
                  <c:v>-60.1600106</c:v>
                </c:pt>
                <c:pt idx="4">
                  <c:v>-92.688639800000004</c:v>
                </c:pt>
                <c:pt idx="5">
                  <c:v>-111.4685891</c:v>
                </c:pt>
                <c:pt idx="6">
                  <c:v>-119.3177108</c:v>
                </c:pt>
                <c:pt idx="7">
                  <c:v>-136.28272680000001</c:v>
                </c:pt>
                <c:pt idx="8">
                  <c:v>-148.4215476</c:v>
                </c:pt>
                <c:pt idx="9">
                  <c:v>-167.47105300000001</c:v>
                </c:pt>
                <c:pt idx="10">
                  <c:v>-183.12511409999999</c:v>
                </c:pt>
                <c:pt idx="11">
                  <c:v>-228.7961263</c:v>
                </c:pt>
                <c:pt idx="12">
                  <c:v>-395.54965249999998</c:v>
                </c:pt>
                <c:pt idx="13">
                  <c:v>-565.76888299999996</c:v>
                </c:pt>
              </c:numCache>
            </c:numRef>
          </c:yVal>
          <c:smooth val="0"/>
          <c:extLst>
            <c:ext xmlns:c16="http://schemas.microsoft.com/office/drawing/2014/chart" uri="{C3380CC4-5D6E-409C-BE32-E72D297353CC}">
              <c16:uniqueId val="{00000002-9291-49EE-A828-040DB697BB5F}"/>
            </c:ext>
          </c:extLst>
        </c:ser>
        <c:ser>
          <c:idx val="2"/>
          <c:order val="3"/>
          <c:tx>
            <c:v>AESOPT</c:v>
          </c:tx>
          <c:spPr>
            <a:ln w="19050">
              <a:noFill/>
            </a:ln>
          </c:spPr>
          <c:marker>
            <c:symbol val="triangle"/>
            <c:size val="15"/>
            <c:spPr>
              <a:solidFill>
                <a:schemeClr val="accent6"/>
              </a:solidFill>
              <a:ln>
                <a:solidFill>
                  <a:schemeClr val="tx1"/>
                </a:solidFill>
              </a:ln>
            </c:spPr>
          </c:marker>
          <c:yVal>
            <c:numRef>
              <c:f>'2.1 - Paper Figures'!$AL$3:$AL$16</c:f>
              <c:numCache>
                <c:formatCode>0</c:formatCode>
                <c:ptCount val="14"/>
                <c:pt idx="0">
                  <c:v>37.700000000000003</c:v>
                </c:pt>
                <c:pt idx="1">
                  <c:v>24.4</c:v>
                </c:pt>
                <c:pt idx="2">
                  <c:v>-14.8</c:v>
                </c:pt>
                <c:pt idx="3">
                  <c:v>-57.5</c:v>
                </c:pt>
                <c:pt idx="4">
                  <c:v>-68.400000000000006</c:v>
                </c:pt>
                <c:pt idx="5">
                  <c:v>-73.400000000000006</c:v>
                </c:pt>
                <c:pt idx="6">
                  <c:v>-85.5</c:v>
                </c:pt>
                <c:pt idx="7">
                  <c:v>-97.2</c:v>
                </c:pt>
                <c:pt idx="8">
                  <c:v>-110.3</c:v>
                </c:pt>
                <c:pt idx="9">
                  <c:v>-123.7</c:v>
                </c:pt>
                <c:pt idx="10">
                  <c:v>-140.30000000000001</c:v>
                </c:pt>
                <c:pt idx="11">
                  <c:v>-170.5</c:v>
                </c:pt>
                <c:pt idx="12">
                  <c:v>-217.3</c:v>
                </c:pt>
                <c:pt idx="13">
                  <c:v>-369.1</c:v>
                </c:pt>
              </c:numCache>
            </c:numRef>
          </c:yVal>
          <c:smooth val="0"/>
          <c:extLst>
            <c:ext xmlns:c16="http://schemas.microsoft.com/office/drawing/2014/chart" uri="{C3380CC4-5D6E-409C-BE32-E72D297353CC}">
              <c16:uniqueId val="{00000003-9291-49EE-A828-040DB697BB5F}"/>
            </c:ext>
          </c:extLst>
        </c:ser>
        <c:ser>
          <c:idx val="4"/>
          <c:order val="4"/>
          <c:tx>
            <c:v>HOPP</c:v>
          </c:tx>
          <c:spPr>
            <a:ln w="19050">
              <a:noFill/>
            </a:ln>
          </c:spPr>
          <c:marker>
            <c:symbol val="circle"/>
            <c:size val="15"/>
            <c:spPr>
              <a:solidFill>
                <a:schemeClr val="accent5"/>
              </a:solidFill>
              <a:ln>
                <a:solidFill>
                  <a:schemeClr val="tx1"/>
                </a:solidFill>
              </a:ln>
            </c:spPr>
          </c:marker>
          <c:yVal>
            <c:numRef>
              <c:f>'2.1 - Paper Figures'!$AM$3:$AM$16</c:f>
              <c:numCache>
                <c:formatCode>0</c:formatCode>
                <c:ptCount val="14"/>
                <c:pt idx="0">
                  <c:v>39.151252329999998</c:v>
                </c:pt>
                <c:pt idx="1">
                  <c:v>25.6878061</c:v>
                </c:pt>
                <c:pt idx="2">
                  <c:v>-6.9761334819999998</c:v>
                </c:pt>
                <c:pt idx="3">
                  <c:v>-47.561506639999998</c:v>
                </c:pt>
                <c:pt idx="4">
                  <c:v>-71.953825210000005</c:v>
                </c:pt>
                <c:pt idx="5">
                  <c:v>-97.805521450000001</c:v>
                </c:pt>
                <c:pt idx="6">
                  <c:v>-133.98653619999999</c:v>
                </c:pt>
                <c:pt idx="7">
                  <c:v>-143.3760829</c:v>
                </c:pt>
                <c:pt idx="8">
                  <c:v>-140.10266110000001</c:v>
                </c:pt>
                <c:pt idx="9">
                  <c:v>-160.71091430000001</c:v>
                </c:pt>
                <c:pt idx="10">
                  <c:v>-181.35833120000001</c:v>
                </c:pt>
                <c:pt idx="11">
                  <c:v>-232.13109940000001</c:v>
                </c:pt>
                <c:pt idx="12">
                  <c:v>-314.25330910000002</c:v>
                </c:pt>
                <c:pt idx="13">
                  <c:v>-560.1443749</c:v>
                </c:pt>
              </c:numCache>
            </c:numRef>
          </c:yVal>
          <c:smooth val="0"/>
          <c:extLst>
            <c:ext xmlns:c16="http://schemas.microsoft.com/office/drawing/2014/chart" uri="{C3380CC4-5D6E-409C-BE32-E72D297353CC}">
              <c16:uniqueId val="{00000004-9291-49EE-A828-040DB697BB5F}"/>
            </c:ext>
          </c:extLst>
        </c:ser>
        <c:dLbls>
          <c:showLegendKey val="0"/>
          <c:showVal val="0"/>
          <c:showCatName val="0"/>
          <c:showSerName val="0"/>
          <c:showPercent val="0"/>
          <c:showBubbleSize val="0"/>
        </c:dLbls>
        <c:axId val="1251930239"/>
        <c:axId val="1251363519"/>
      </c:scatte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de-DE" sz="1600" b="1">
                    <a:solidFill>
                      <a:schemeClr val="tx1"/>
                    </a:solidFill>
                  </a:rPr>
                  <a:t>Hybrid Capacity Factor</a:t>
                </a:r>
              </a:p>
            </c:rich>
          </c:tx>
          <c:layout>
            <c:manualLayout>
              <c:xMode val="edge"/>
              <c:yMode val="edge"/>
              <c:x val="0.4211658257788507"/>
              <c:y val="0.92240590475350548"/>
            </c:manualLayout>
          </c:layout>
          <c:overlay val="0"/>
          <c:spPr>
            <a:noFill/>
            <a:ln>
              <a:noFill/>
            </a:ln>
            <a:effectLst/>
          </c:spPr>
        </c:title>
        <c:numFmt formatCode="0%" sourceLinked="1"/>
        <c:majorTickMark val="out"/>
        <c:minorTickMark val="none"/>
        <c:tickLblPos val="nextTo"/>
        <c:spPr>
          <a:noFill/>
          <a:ln>
            <a:solidFill>
              <a:schemeClr val="tx1">
                <a:lumMod val="25000"/>
                <a:lumOff val="75000"/>
              </a:schemeClr>
            </a:solidFill>
          </a:ln>
          <a:effectLst/>
        </c:spPr>
        <c:txPr>
          <a:bodyPr rot="-60000000" spcFirstLastPara="1" vertOverflow="ellipsis" vert="horz" wrap="square" anchor="ctr" anchorCtr="0"/>
          <a:lstStyle/>
          <a:p>
            <a:pPr>
              <a:defRPr sz="1600" b="1" i="0" u="none" strike="noStrike" kern="1200" spc="20" baseline="0">
                <a:solidFill>
                  <a:schemeClr val="tx1"/>
                </a:solidFill>
                <a:latin typeface="+mn-lt"/>
                <a:ea typeface="+mn-ea"/>
                <a:cs typeface="+mn-cs"/>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de-DE" sz="1600" b="1">
                    <a:solidFill>
                      <a:schemeClr val="tx1"/>
                    </a:solidFill>
                  </a:rPr>
                  <a:t>NPV [MEur]</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600" b="0" i="0" u="none" strike="noStrike" kern="1200" spc="20" baseline="0">
                <a:solidFill>
                  <a:schemeClr val="tx1"/>
                </a:solidFill>
                <a:latin typeface="+mn-lt"/>
                <a:ea typeface="+mn-ea"/>
                <a:cs typeface="+mn-cs"/>
              </a:defRPr>
            </a:pPr>
            <a:endParaRPr lang="en-US"/>
          </a:p>
        </c:txPr>
        <c:crossAx val="1251930239"/>
        <c:crosses val="autoZero"/>
        <c:crossBetween val="between"/>
      </c:valAx>
    </c:plotArea>
    <c:legend>
      <c:legendPos val="b"/>
      <c:layout>
        <c:manualLayout>
          <c:xMode val="edge"/>
          <c:yMode val="edge"/>
          <c:x val="0.30874969223198301"/>
          <c:y val="1.2232788193362406E-2"/>
          <c:w val="0.4714128597233086"/>
          <c:h val="6.79395307558613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a:noFill/>
    </a:ln>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9975946945712"/>
          <c:y val="4.1303584074256404E-2"/>
          <c:w val="0.86753270518969561"/>
          <c:h val="0.79350652926412091"/>
        </c:manualLayout>
      </c:layout>
      <c:barChart>
        <c:barDir val="col"/>
        <c:grouping val="clustered"/>
        <c:varyColors val="0"/>
        <c:ser>
          <c:idx val="5"/>
          <c:order val="0"/>
          <c:tx>
            <c:v>MoSES</c:v>
          </c:tx>
          <c:spPr>
            <a:solidFill>
              <a:schemeClr val="accent4">
                <a:lumMod val="60000"/>
                <a:lumOff val="40000"/>
              </a:schemeClr>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'1.1 - MoSES Flat Load Results'!$E$23:$E$36</c:f>
              <c:numCache>
                <c:formatCode>0</c:formatCode>
                <c:ptCount val="14"/>
                <c:pt idx="0">
                  <c:v>62.862623835431997</c:v>
                </c:pt>
                <c:pt idx="1">
                  <c:v>83.902882694122596</c:v>
                </c:pt>
                <c:pt idx="2">
                  <c:v>114.84381776817099</c:v>
                </c:pt>
                <c:pt idx="3">
                  <c:v>94.511844735477496</c:v>
                </c:pt>
                <c:pt idx="4">
                  <c:v>124.088239846543</c:v>
                </c:pt>
                <c:pt idx="5">
                  <c:v>134.49396893074601</c:v>
                </c:pt>
                <c:pt idx="6">
                  <c:v>63.304616651962903</c:v>
                </c:pt>
                <c:pt idx="7">
                  <c:v>62.972772934834097</c:v>
                </c:pt>
                <c:pt idx="8">
                  <c:v>70.4698784452806</c:v>
                </c:pt>
                <c:pt idx="9">
                  <c:v>77.966983955727102</c:v>
                </c:pt>
                <c:pt idx="10">
                  <c:v>88.0050027072066</c:v>
                </c:pt>
                <c:pt idx="11">
                  <c:v>98.043021458686098</c:v>
                </c:pt>
                <c:pt idx="12">
                  <c:v>121.27480136012301</c:v>
                </c:pt>
                <c:pt idx="13">
                  <c:v>167.96235873326299</c:v>
                </c:pt>
              </c:numCache>
            </c:numRef>
          </c:val>
          <c:extLst>
            <c:ext xmlns:c16="http://schemas.microsoft.com/office/drawing/2014/chart" uri="{C3380CC4-5D6E-409C-BE32-E72D297353CC}">
              <c16:uniqueId val="{00000000-33DD-4EC0-AB82-0F256F676229}"/>
            </c:ext>
          </c:extLst>
        </c:ser>
        <c:ser>
          <c:idx val="6"/>
          <c:order val="1"/>
          <c:tx>
            <c:v>YACOP</c:v>
          </c:tx>
          <c:spPr>
            <a:solidFill>
              <a:schemeClr val="tx1">
                <a:lumMod val="50000"/>
                <a:lumOff val="50000"/>
              </a:schemeClr>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'1.2 - YACOP Flat Load Results'!$D$23:$D$36</c:f>
              <c:numCache>
                <c:formatCode>General</c:formatCode>
                <c:ptCount val="14"/>
                <c:pt idx="0">
                  <c:v>81.1053</c:v>
                </c:pt>
                <c:pt idx="1">
                  <c:v>87.113100000000003</c:v>
                </c:pt>
                <c:pt idx="2">
                  <c:v>96.124799999999993</c:v>
                </c:pt>
                <c:pt idx="3">
                  <c:v>118.65405</c:v>
                </c:pt>
                <c:pt idx="4">
                  <c:v>126.16379999999999</c:v>
                </c:pt>
                <c:pt idx="5">
                  <c:v>40.55265</c:v>
                </c:pt>
                <c:pt idx="6">
                  <c:v>54.0702</c:v>
                </c:pt>
                <c:pt idx="7">
                  <c:v>52.568249999999999</c:v>
                </c:pt>
                <c:pt idx="8">
                  <c:v>52.568249999999999</c:v>
                </c:pt>
                <c:pt idx="9">
                  <c:v>51.066299999999998</c:v>
                </c:pt>
                <c:pt idx="10">
                  <c:v>57.074100000000001</c:v>
                </c:pt>
                <c:pt idx="11">
                  <c:v>57.074100000000001</c:v>
                </c:pt>
                <c:pt idx="12">
                  <c:v>117.1521</c:v>
                </c:pt>
                <c:pt idx="13">
                  <c:v>198.25739999999999</c:v>
                </c:pt>
              </c:numCache>
            </c:numRef>
          </c:val>
          <c:extLst>
            <c:ext xmlns:c16="http://schemas.microsoft.com/office/drawing/2014/chart" uri="{C3380CC4-5D6E-409C-BE32-E72D297353CC}">
              <c16:uniqueId val="{00000001-33DD-4EC0-AB82-0F256F676229}"/>
            </c:ext>
          </c:extLst>
        </c:ser>
        <c:ser>
          <c:idx val="9"/>
          <c:order val="2"/>
          <c:tx>
            <c:v>AESOPT</c:v>
          </c:tx>
          <c:spPr>
            <a:solidFill>
              <a:schemeClr val="accent6"/>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'1.3 - AESOPT Flat Load Result'!$E$23:$E$36</c:f>
              <c:numCache>
                <c:formatCode>0.0</c:formatCode>
                <c:ptCount val="14"/>
                <c:pt idx="0">
                  <c:v>64.400000000000006</c:v>
                </c:pt>
                <c:pt idx="1">
                  <c:v>99</c:v>
                </c:pt>
                <c:pt idx="2">
                  <c:v>109.2</c:v>
                </c:pt>
                <c:pt idx="3">
                  <c:v>117.9</c:v>
                </c:pt>
                <c:pt idx="4">
                  <c:v>61.3</c:v>
                </c:pt>
                <c:pt idx="5">
                  <c:v>73.2</c:v>
                </c:pt>
                <c:pt idx="6">
                  <c:v>73.5</c:v>
                </c:pt>
                <c:pt idx="7">
                  <c:v>74.3</c:v>
                </c:pt>
                <c:pt idx="8">
                  <c:v>73.5</c:v>
                </c:pt>
                <c:pt idx="9">
                  <c:v>74.5</c:v>
                </c:pt>
                <c:pt idx="10">
                  <c:v>79.599999999999994</c:v>
                </c:pt>
                <c:pt idx="11">
                  <c:v>81</c:v>
                </c:pt>
                <c:pt idx="12">
                  <c:v>82.2</c:v>
                </c:pt>
                <c:pt idx="13">
                  <c:v>104.7</c:v>
                </c:pt>
              </c:numCache>
            </c:numRef>
          </c:val>
          <c:extLst>
            <c:ext xmlns:c16="http://schemas.microsoft.com/office/drawing/2014/chart" uri="{C3380CC4-5D6E-409C-BE32-E72D297353CC}">
              <c16:uniqueId val="{00000002-33DD-4EC0-AB82-0F256F676229}"/>
            </c:ext>
          </c:extLst>
        </c:ser>
        <c:ser>
          <c:idx val="8"/>
          <c:order val="3"/>
          <c:tx>
            <c:v>HOPP</c:v>
          </c:tx>
          <c:spPr>
            <a:solidFill>
              <a:schemeClr val="accent5"/>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'1.4 - HOPP Flat Load Results'!$D$5:$D$18</c:f>
              <c:numCache>
                <c:formatCode>0.0</c:formatCode>
                <c:ptCount val="14"/>
                <c:pt idx="0">
                  <c:v>62.376978846153847</c:v>
                </c:pt>
                <c:pt idx="1">
                  <c:v>97.935453846153848</c:v>
                </c:pt>
                <c:pt idx="2">
                  <c:v>112.11753538461537</c:v>
                </c:pt>
                <c:pt idx="3">
                  <c:v>144.26224923076921</c:v>
                </c:pt>
                <c:pt idx="4">
                  <c:v>128.76591307692308</c:v>
                </c:pt>
                <c:pt idx="5">
                  <c:v>96.15324230769231</c:v>
                </c:pt>
                <c:pt idx="6">
                  <c:v>137.10735538461537</c:v>
                </c:pt>
                <c:pt idx="7">
                  <c:v>119.75128153846154</c:v>
                </c:pt>
                <c:pt idx="8">
                  <c:v>59.24285230769231</c:v>
                </c:pt>
                <c:pt idx="9">
                  <c:v>94.149739999999994</c:v>
                </c:pt>
                <c:pt idx="10">
                  <c:v>66.569908384615388</c:v>
                </c:pt>
                <c:pt idx="11">
                  <c:v>91.00876384615384</c:v>
                </c:pt>
                <c:pt idx="12">
                  <c:v>140.34847153846152</c:v>
                </c:pt>
                <c:pt idx="13">
                  <c:v>219.20009000000002</c:v>
                </c:pt>
              </c:numCache>
            </c:numRef>
          </c:val>
          <c:extLst>
            <c:ext xmlns:c16="http://schemas.microsoft.com/office/drawing/2014/chart" uri="{C3380CC4-5D6E-409C-BE32-E72D297353CC}">
              <c16:uniqueId val="{00000003-33DD-4EC0-AB82-0F256F676229}"/>
            </c:ext>
          </c:extLst>
        </c:ser>
        <c:dLbls>
          <c:showLegendKey val="0"/>
          <c:showVal val="0"/>
          <c:showCatName val="0"/>
          <c:showSerName val="0"/>
          <c:showPercent val="0"/>
          <c:showBubbleSize val="0"/>
        </c:dLbls>
        <c:gapWidth val="150"/>
        <c:axId val="1251930239"/>
        <c:axId val="1251363519"/>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 </a:t>
                </a:r>
              </a:p>
            </c:rich>
          </c:tx>
          <c:layout>
            <c:manualLayout>
              <c:xMode val="edge"/>
              <c:yMode val="edge"/>
              <c:x val="0.45270514244356541"/>
              <c:y val="0.88998645869903203"/>
            </c:manualLayout>
          </c:layout>
          <c:overlay val="0"/>
          <c:spPr>
            <a:noFill/>
            <a:ln>
              <a:noFill/>
            </a:ln>
            <a:effectLst/>
          </c:spPr>
        </c:title>
        <c:numFmt formatCode="0%" sourceLinked="1"/>
        <c:majorTickMark val="out"/>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de-DE" sz="1600" b="1" i="0" u="none" strike="noStrike" kern="1200" baseline="0">
                    <a:solidFill>
                      <a:sysClr val="windowText" lastClr="000000"/>
                    </a:solidFill>
                  </a:rPr>
                  <a:t> PV Nominal AC Power [MW]</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48469883938794073"/>
          <c:y val="7.1851801936306442E-2"/>
          <c:w val="0.37257607154659422"/>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9975946945712"/>
          <c:y val="4.1303584074256404E-2"/>
          <c:w val="0.86753270518969561"/>
          <c:h val="0.79350652926412091"/>
        </c:manualLayout>
      </c:layout>
      <c:barChart>
        <c:barDir val="col"/>
        <c:grouping val="clustered"/>
        <c:varyColors val="0"/>
        <c:ser>
          <c:idx val="5"/>
          <c:order val="0"/>
          <c:tx>
            <c:v>MoSES</c:v>
          </c:tx>
          <c:spPr>
            <a:solidFill>
              <a:schemeClr val="accent4">
                <a:lumMod val="60000"/>
                <a:lumOff val="40000"/>
              </a:schemeClr>
            </a:solidFill>
          </c:spPr>
          <c:invertIfNegative val="0"/>
          <c:cat>
            <c:numRef>
              <c:f>'2.1 - Paper Figures'!$AI$19:$AI$32</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'1.1 - MoSES Flat Load Results'!$F$23:$F$36</c:f>
              <c:numCache>
                <c:formatCode>0</c:formatCode>
                <c:ptCount val="14"/>
                <c:pt idx="1">
                  <c:v>21.776497084220601</c:v>
                </c:pt>
                <c:pt idx="2">
                  <c:v>121.56459486791699</c:v>
                </c:pt>
                <c:pt idx="3">
                  <c:v>313.60649870943399</c:v>
                </c:pt>
                <c:pt idx="4">
                  <c:v>354.18991916801798</c:v>
                </c:pt>
                <c:pt idx="5">
                  <c:v>471.56338440996598</c:v>
                </c:pt>
                <c:pt idx="6">
                  <c:v>72.992382785421398</c:v>
                </c:pt>
                <c:pt idx="8">
                  <c:v>48.869317494094602</c:v>
                </c:pt>
                <c:pt idx="9">
                  <c:v>97.738634988189204</c:v>
                </c:pt>
                <c:pt idx="10">
                  <c:v>150.77127854469359</c:v>
                </c:pt>
                <c:pt idx="11">
                  <c:v>203.803922101198</c:v>
                </c:pt>
                <c:pt idx="12">
                  <c:v>212.575300724144</c:v>
                </c:pt>
                <c:pt idx="13">
                  <c:v>473.14367280692198</c:v>
                </c:pt>
              </c:numCache>
            </c:numRef>
          </c:val>
          <c:extLst>
            <c:ext xmlns:c16="http://schemas.microsoft.com/office/drawing/2014/chart" uri="{C3380CC4-5D6E-409C-BE32-E72D297353CC}">
              <c16:uniqueId val="{00000000-4359-4615-B7AC-DB17B185FDAB}"/>
            </c:ext>
          </c:extLst>
        </c:ser>
        <c:ser>
          <c:idx val="6"/>
          <c:order val="1"/>
          <c:tx>
            <c:v>YACOP</c:v>
          </c:tx>
          <c:spPr>
            <a:solidFill>
              <a:schemeClr val="tx1">
                <a:lumMod val="50000"/>
                <a:lumOff val="50000"/>
              </a:schemeClr>
            </a:solidFill>
          </c:spPr>
          <c:invertIfNegative val="0"/>
          <c:cat>
            <c:numRef>
              <c:f>'2.1 - Paper Figures'!$AI$19:$AI$32</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'1.2 - YACOP Flat Load Results'!$E$23:$E$36</c:f>
              <c:numCache>
                <c:formatCode>General</c:formatCode>
                <c:ptCount val="14"/>
                <c:pt idx="1">
                  <c:v>77.4876711</c:v>
                </c:pt>
                <c:pt idx="2">
                  <c:v>168.5425778</c:v>
                </c:pt>
                <c:pt idx="3">
                  <c:v>213.33081100000001</c:v>
                </c:pt>
                <c:pt idx="4">
                  <c:v>305.11580900000001</c:v>
                </c:pt>
                <c:pt idx="12">
                  <c:v>293.9990057</c:v>
                </c:pt>
                <c:pt idx="13">
                  <c:v>530.62862940000002</c:v>
                </c:pt>
              </c:numCache>
            </c:numRef>
          </c:val>
          <c:extLst>
            <c:ext xmlns:c16="http://schemas.microsoft.com/office/drawing/2014/chart" uri="{C3380CC4-5D6E-409C-BE32-E72D297353CC}">
              <c16:uniqueId val="{00000001-4359-4615-B7AC-DB17B185FDAB}"/>
            </c:ext>
          </c:extLst>
        </c:ser>
        <c:ser>
          <c:idx val="9"/>
          <c:order val="2"/>
          <c:tx>
            <c:v>AESOPT</c:v>
          </c:tx>
          <c:spPr>
            <a:solidFill>
              <a:schemeClr val="accent6"/>
            </a:solidFill>
          </c:spPr>
          <c:invertIfNegative val="0"/>
          <c:cat>
            <c:numRef>
              <c:f>'2.1 - Paper Figures'!$AI$19:$AI$32</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'1.3 - AESOPT Flat Load Result'!$F$23:$F$36</c:f>
              <c:numCache>
                <c:formatCode>0.0</c:formatCode>
                <c:ptCount val="14"/>
                <c:pt idx="2">
                  <c:v>71.5</c:v>
                </c:pt>
                <c:pt idx="3">
                  <c:v>148.30000000000001</c:v>
                </c:pt>
                <c:pt idx="12">
                  <c:v>0.4</c:v>
                </c:pt>
                <c:pt idx="13">
                  <c:v>9.3000000000000007</c:v>
                </c:pt>
              </c:numCache>
            </c:numRef>
          </c:val>
          <c:extLst>
            <c:ext xmlns:c16="http://schemas.microsoft.com/office/drawing/2014/chart" uri="{C3380CC4-5D6E-409C-BE32-E72D297353CC}">
              <c16:uniqueId val="{00000002-4359-4615-B7AC-DB17B185FDAB}"/>
            </c:ext>
          </c:extLst>
        </c:ser>
        <c:ser>
          <c:idx val="8"/>
          <c:order val="3"/>
          <c:tx>
            <c:v>HOPP</c:v>
          </c:tx>
          <c:spPr>
            <a:solidFill>
              <a:schemeClr val="accent5"/>
            </a:solidFill>
          </c:spPr>
          <c:invertIfNegative val="0"/>
          <c:cat>
            <c:numRef>
              <c:f>'2.1 - Paper Figures'!$AI$19:$AI$32</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'1.4 - HOPP Flat Load Results'!$E$5:$E$18</c:f>
              <c:numCache>
                <c:formatCode>0.0</c:formatCode>
                <c:ptCount val="14"/>
                <c:pt idx="2">
                  <c:v>68.467871500000001</c:v>
                </c:pt>
                <c:pt idx="3">
                  <c:v>118.830597</c:v>
                </c:pt>
                <c:pt idx="4">
                  <c:v>218.93519800000001</c:v>
                </c:pt>
                <c:pt idx="11">
                  <c:v>46.636401599999999</c:v>
                </c:pt>
                <c:pt idx="12">
                  <c:v>160.12786800000001</c:v>
                </c:pt>
                <c:pt idx="13">
                  <c:v>437.40296599999999</c:v>
                </c:pt>
              </c:numCache>
            </c:numRef>
          </c:val>
          <c:extLst>
            <c:ext xmlns:c16="http://schemas.microsoft.com/office/drawing/2014/chart" uri="{C3380CC4-5D6E-409C-BE32-E72D297353CC}">
              <c16:uniqueId val="{00000003-4359-4615-B7AC-DB17B185FDAB}"/>
            </c:ext>
          </c:extLst>
        </c:ser>
        <c:dLbls>
          <c:showLegendKey val="0"/>
          <c:showVal val="0"/>
          <c:showCatName val="0"/>
          <c:showSerName val="0"/>
          <c:showPercent val="0"/>
          <c:showBubbleSize val="0"/>
        </c:dLbls>
        <c:gapWidth val="150"/>
        <c:axId val="1251930239"/>
        <c:axId val="1251363519"/>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 </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de-DE" sz="1600" b="1" i="0" u="none" strike="noStrike" kern="1200" baseline="0">
                    <a:solidFill>
                      <a:sysClr val="windowText" lastClr="000000"/>
                    </a:solidFill>
                  </a:rPr>
                  <a:t>Battery Nominal Energy Content [MWh]</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45065527692374008"/>
          <c:y val="7.1851801936306442E-2"/>
          <c:w val="0.40661963401079482"/>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9975946945712"/>
          <c:y val="4.1303584074256404E-2"/>
          <c:w val="0.86753270518969561"/>
          <c:h val="0.79350652926412091"/>
        </c:manualLayout>
      </c:layout>
      <c:barChart>
        <c:barDir val="col"/>
        <c:grouping val="clustered"/>
        <c:varyColors val="0"/>
        <c:ser>
          <c:idx val="5"/>
          <c:order val="0"/>
          <c:tx>
            <c:v>MoSES</c:v>
          </c:tx>
          <c:spPr>
            <a:solidFill>
              <a:schemeClr val="accent4">
                <a:lumMod val="60000"/>
                <a:lumOff val="40000"/>
              </a:schemeClr>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'1.1 - MoSES Flat Load Results'!$G$23:$G$36</c:f>
              <c:numCache>
                <c:formatCode>0</c:formatCode>
                <c:ptCount val="14"/>
                <c:pt idx="1">
                  <c:v>7.3428752413716696</c:v>
                </c:pt>
                <c:pt idx="2">
                  <c:v>11.440683548018701</c:v>
                </c:pt>
                <c:pt idx="3">
                  <c:v>37.776229624831799</c:v>
                </c:pt>
                <c:pt idx="4">
                  <c:v>36.894174236678303</c:v>
                </c:pt>
                <c:pt idx="5">
                  <c:v>45.739434337096696</c:v>
                </c:pt>
                <c:pt idx="6">
                  <c:v>13.245859031635501</c:v>
                </c:pt>
                <c:pt idx="8">
                  <c:v>6.1254568328097498</c:v>
                </c:pt>
                <c:pt idx="9">
                  <c:v>12.2509136656195</c:v>
                </c:pt>
                <c:pt idx="10">
                  <c:v>20.781974443365051</c:v>
                </c:pt>
                <c:pt idx="11">
                  <c:v>29.313035221110599</c:v>
                </c:pt>
                <c:pt idx="12">
                  <c:v>14.128868259591</c:v>
                </c:pt>
                <c:pt idx="13">
                  <c:v>40.322791266592802</c:v>
                </c:pt>
              </c:numCache>
            </c:numRef>
          </c:val>
          <c:extLst>
            <c:ext xmlns:c16="http://schemas.microsoft.com/office/drawing/2014/chart" uri="{C3380CC4-5D6E-409C-BE32-E72D297353CC}">
              <c16:uniqueId val="{00000000-7783-433B-8BEF-75F3849AA846}"/>
            </c:ext>
          </c:extLst>
        </c:ser>
        <c:ser>
          <c:idx val="6"/>
          <c:order val="1"/>
          <c:tx>
            <c:v>YACOP</c:v>
          </c:tx>
          <c:spPr>
            <a:solidFill>
              <a:schemeClr val="tx1">
                <a:lumMod val="50000"/>
                <a:lumOff val="50000"/>
              </a:schemeClr>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'1.2 - YACOP Flat Load Results'!$F$23:$F$36</c:f>
              <c:numCache>
                <c:formatCode>General</c:formatCode>
                <c:ptCount val="14"/>
                <c:pt idx="0">
                  <c:v>14.277107279999999</c:v>
                </c:pt>
                <c:pt idx="1">
                  <c:v>14.007043599999999</c:v>
                </c:pt>
                <c:pt idx="2">
                  <c:v>27.84262988</c:v>
                </c:pt>
                <c:pt idx="3">
                  <c:v>32.313441300000001</c:v>
                </c:pt>
                <c:pt idx="4">
                  <c:v>46.7032065</c:v>
                </c:pt>
                <c:pt idx="12">
                  <c:v>40.923462829999998</c:v>
                </c:pt>
                <c:pt idx="13">
                  <c:v>48.557462559999998</c:v>
                </c:pt>
              </c:numCache>
            </c:numRef>
          </c:val>
          <c:extLst>
            <c:ext xmlns:c16="http://schemas.microsoft.com/office/drawing/2014/chart" uri="{C3380CC4-5D6E-409C-BE32-E72D297353CC}">
              <c16:uniqueId val="{00000001-7783-433B-8BEF-75F3849AA846}"/>
            </c:ext>
          </c:extLst>
        </c:ser>
        <c:ser>
          <c:idx val="9"/>
          <c:order val="2"/>
          <c:tx>
            <c:v>AESOPT</c:v>
          </c:tx>
          <c:spPr>
            <a:solidFill>
              <a:schemeClr val="accent6"/>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'1.3 - AESOPT Flat Load Result'!$G$23:$G$36</c:f>
              <c:numCache>
                <c:formatCode>0.0</c:formatCode>
                <c:ptCount val="14"/>
                <c:pt idx="2">
                  <c:v>14.9</c:v>
                </c:pt>
                <c:pt idx="3">
                  <c:v>34.4</c:v>
                </c:pt>
                <c:pt idx="12">
                  <c:v>0.1</c:v>
                </c:pt>
                <c:pt idx="13">
                  <c:v>6.7</c:v>
                </c:pt>
              </c:numCache>
            </c:numRef>
          </c:val>
          <c:extLst>
            <c:ext xmlns:c16="http://schemas.microsoft.com/office/drawing/2014/chart" uri="{C3380CC4-5D6E-409C-BE32-E72D297353CC}">
              <c16:uniqueId val="{00000002-7783-433B-8BEF-75F3849AA846}"/>
            </c:ext>
          </c:extLst>
        </c:ser>
        <c:ser>
          <c:idx val="8"/>
          <c:order val="3"/>
          <c:tx>
            <c:v>HOPP</c:v>
          </c:tx>
          <c:spPr>
            <a:solidFill>
              <a:schemeClr val="accent5"/>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'1.4 - HOPP Flat Load Results'!$F$5:$F$18</c:f>
              <c:numCache>
                <c:formatCode>0.0</c:formatCode>
                <c:ptCount val="14"/>
                <c:pt idx="2">
                  <c:v>10.218279900000001</c:v>
                </c:pt>
                <c:pt idx="3">
                  <c:v>27.288693200000001</c:v>
                </c:pt>
                <c:pt idx="4">
                  <c:v>35.590899499999999</c:v>
                </c:pt>
                <c:pt idx="11">
                  <c:v>10.5106628</c:v>
                </c:pt>
                <c:pt idx="12">
                  <c:v>54.259428100000001</c:v>
                </c:pt>
                <c:pt idx="13">
                  <c:v>93.634269000000003</c:v>
                </c:pt>
              </c:numCache>
            </c:numRef>
          </c:val>
          <c:extLst>
            <c:ext xmlns:c16="http://schemas.microsoft.com/office/drawing/2014/chart" uri="{C3380CC4-5D6E-409C-BE32-E72D297353CC}">
              <c16:uniqueId val="{00000003-7783-433B-8BEF-75F3849AA846}"/>
            </c:ext>
          </c:extLst>
        </c:ser>
        <c:dLbls>
          <c:showLegendKey val="0"/>
          <c:showVal val="0"/>
          <c:showCatName val="0"/>
          <c:showSerName val="0"/>
          <c:showPercent val="0"/>
          <c:showBubbleSize val="0"/>
        </c:dLbls>
        <c:gapWidth val="150"/>
        <c:axId val="1251930239"/>
        <c:axId val="1251363519"/>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 </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sz="1600" b="1" i="0" u="none" strike="noStrike" kern="1200" baseline="0">
                    <a:solidFill>
                      <a:sysClr val="windowText" lastClr="000000"/>
                    </a:solidFill>
                  </a:rPr>
                  <a:t>Battery Nominal AC Power [MW]</a:t>
                </a:r>
                <a:endParaRPr lang="de-DE" sz="1600" b="1" i="0" u="none" strike="noStrike" kern="1200" baseline="0">
                  <a:solidFill>
                    <a:sysClr val="windowText" lastClr="000000"/>
                  </a:solidFill>
                </a:endParaRP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4724431569008285"/>
          <c:y val="7.1851801936306442E-2"/>
          <c:w val="0.38483175403370645"/>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9975946945712"/>
          <c:y val="4.1303584074256404E-2"/>
          <c:w val="0.86753270518969561"/>
          <c:h val="0.79350652926412091"/>
        </c:manualLayout>
      </c:layout>
      <c:barChart>
        <c:barDir val="col"/>
        <c:grouping val="clustered"/>
        <c:varyColors val="0"/>
        <c:ser>
          <c:idx val="5"/>
          <c:order val="0"/>
          <c:tx>
            <c:v>MoSES</c:v>
          </c:tx>
          <c:spPr>
            <a:solidFill>
              <a:schemeClr val="accent4">
                <a:lumMod val="60000"/>
                <a:lumOff val="40000"/>
              </a:schemeClr>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'1.1 - MoSES Flat Load Results'!$H$23:$H$36</c:f>
              <c:numCache>
                <c:formatCode>0</c:formatCode>
                <c:ptCount val="14"/>
                <c:pt idx="6">
                  <c:v>180.08021090452999</c:v>
                </c:pt>
                <c:pt idx="7">
                  <c:v>251.19915798002501</c:v>
                </c:pt>
                <c:pt idx="8">
                  <c:v>237.57295294016302</c:v>
                </c:pt>
                <c:pt idx="9">
                  <c:v>223.94674790030101</c:v>
                </c:pt>
                <c:pt idx="10">
                  <c:v>239.23909638373249</c:v>
                </c:pt>
                <c:pt idx="11">
                  <c:v>254.531444867164</c:v>
                </c:pt>
                <c:pt idx="12">
                  <c:v>406.09208300398001</c:v>
                </c:pt>
                <c:pt idx="13">
                  <c:v>362.34054555467901</c:v>
                </c:pt>
              </c:numCache>
            </c:numRef>
          </c:val>
          <c:extLst>
            <c:ext xmlns:c16="http://schemas.microsoft.com/office/drawing/2014/chart" uri="{C3380CC4-5D6E-409C-BE32-E72D297353CC}">
              <c16:uniqueId val="{00000000-DCE9-43B2-B14D-0B2DEEE4C35A}"/>
            </c:ext>
          </c:extLst>
        </c:ser>
        <c:ser>
          <c:idx val="6"/>
          <c:order val="1"/>
          <c:tx>
            <c:v>YACOP</c:v>
          </c:tx>
          <c:spPr>
            <a:solidFill>
              <a:schemeClr val="tx1">
                <a:lumMod val="50000"/>
                <a:lumOff val="50000"/>
              </a:schemeClr>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'1.2 - YACOP Flat Load Results'!$G$23:$G$36</c:f>
              <c:numCache>
                <c:formatCode>General</c:formatCode>
                <c:ptCount val="14"/>
                <c:pt idx="5">
                  <c:v>220.2414785</c:v>
                </c:pt>
                <c:pt idx="6">
                  <c:v>242.08156349999999</c:v>
                </c:pt>
                <c:pt idx="7">
                  <c:v>258.34866890000001</c:v>
                </c:pt>
                <c:pt idx="8">
                  <c:v>289.145599</c:v>
                </c:pt>
                <c:pt idx="9">
                  <c:v>340.16364499999997</c:v>
                </c:pt>
                <c:pt idx="10">
                  <c:v>368.38040599999999</c:v>
                </c:pt>
                <c:pt idx="11">
                  <c:v>479.47275580000002</c:v>
                </c:pt>
                <c:pt idx="12">
                  <c:v>463.26244309999998</c:v>
                </c:pt>
                <c:pt idx="13">
                  <c:v>490.58819490000002</c:v>
                </c:pt>
              </c:numCache>
            </c:numRef>
          </c:val>
          <c:extLst>
            <c:ext xmlns:c16="http://schemas.microsoft.com/office/drawing/2014/chart" uri="{C3380CC4-5D6E-409C-BE32-E72D297353CC}">
              <c16:uniqueId val="{00000001-DCE9-43B2-B14D-0B2DEEE4C35A}"/>
            </c:ext>
          </c:extLst>
        </c:ser>
        <c:ser>
          <c:idx val="9"/>
          <c:order val="2"/>
          <c:tx>
            <c:v>AESOPT</c:v>
          </c:tx>
          <c:spPr>
            <a:solidFill>
              <a:schemeClr val="accent6"/>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'1.3 - AESOPT Flat Load Result'!$H$23:$H$36</c:f>
              <c:numCache>
                <c:formatCode>0.0</c:formatCode>
                <c:ptCount val="14"/>
                <c:pt idx="4">
                  <c:v>138.9</c:v>
                </c:pt>
                <c:pt idx="5">
                  <c:v>138.9</c:v>
                </c:pt>
                <c:pt idx="6">
                  <c:v>164.7</c:v>
                </c:pt>
                <c:pt idx="7">
                  <c:v>188.2</c:v>
                </c:pt>
                <c:pt idx="8">
                  <c:v>218.1</c:v>
                </c:pt>
                <c:pt idx="9">
                  <c:v>242.5</c:v>
                </c:pt>
                <c:pt idx="10">
                  <c:v>286.7</c:v>
                </c:pt>
                <c:pt idx="11">
                  <c:v>361</c:v>
                </c:pt>
                <c:pt idx="12">
                  <c:v>453.3</c:v>
                </c:pt>
                <c:pt idx="13">
                  <c:v>642.29999999999995</c:v>
                </c:pt>
              </c:numCache>
            </c:numRef>
          </c:val>
          <c:extLst>
            <c:ext xmlns:c16="http://schemas.microsoft.com/office/drawing/2014/chart" uri="{C3380CC4-5D6E-409C-BE32-E72D297353CC}">
              <c16:uniqueId val="{00000002-DCE9-43B2-B14D-0B2DEEE4C35A}"/>
            </c:ext>
          </c:extLst>
        </c:ser>
        <c:ser>
          <c:idx val="8"/>
          <c:order val="3"/>
          <c:tx>
            <c:v>HOPP</c:v>
          </c:tx>
          <c:spPr>
            <a:solidFill>
              <a:schemeClr val="accent5"/>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'1.4 - HOPP Flat Load Results'!$G$5:$G$18</c:f>
              <c:numCache>
                <c:formatCode>0.0</c:formatCode>
                <c:ptCount val="14"/>
                <c:pt idx="5">
                  <c:v>124.557103</c:v>
                </c:pt>
                <c:pt idx="6">
                  <c:v>184.64388400000001</c:v>
                </c:pt>
                <c:pt idx="7">
                  <c:v>241.191779</c:v>
                </c:pt>
                <c:pt idx="8">
                  <c:v>309.69681600000001</c:v>
                </c:pt>
                <c:pt idx="9">
                  <c:v>317.20398499999999</c:v>
                </c:pt>
                <c:pt idx="10">
                  <c:v>412.28319299999998</c:v>
                </c:pt>
                <c:pt idx="11">
                  <c:v>433.86136399999998</c:v>
                </c:pt>
                <c:pt idx="12">
                  <c:v>426.82070499999998</c:v>
                </c:pt>
                <c:pt idx="13">
                  <c:v>484.86025599999999</c:v>
                </c:pt>
              </c:numCache>
            </c:numRef>
          </c:val>
          <c:extLst>
            <c:ext xmlns:c16="http://schemas.microsoft.com/office/drawing/2014/chart" uri="{C3380CC4-5D6E-409C-BE32-E72D297353CC}">
              <c16:uniqueId val="{00000003-DCE9-43B2-B14D-0B2DEEE4C35A}"/>
            </c:ext>
          </c:extLst>
        </c:ser>
        <c:dLbls>
          <c:showLegendKey val="0"/>
          <c:showVal val="0"/>
          <c:showCatName val="0"/>
          <c:showSerName val="0"/>
          <c:showPercent val="0"/>
          <c:showBubbleSize val="0"/>
        </c:dLbls>
        <c:gapWidth val="150"/>
        <c:axId val="1251930239"/>
        <c:axId val="1251363519"/>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 </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sz="1600" b="1" i="0" u="none" strike="noStrike" kern="1200" baseline="0">
                    <a:solidFill>
                      <a:sysClr val="windowText" lastClr="000000"/>
                    </a:solidFill>
                  </a:rPr>
                  <a:t>Receiver Nominal Heat Output [MW]</a:t>
                </a:r>
                <a:endParaRPr lang="de-DE" sz="1600" b="1" i="0" u="none" strike="noStrike" kern="1200" baseline="0">
                  <a:solidFill>
                    <a:sysClr val="windowText" lastClr="000000"/>
                  </a:solidFill>
                </a:endParaRP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46427270190942033"/>
          <c:y val="7.1851801936306442E-2"/>
          <c:w val="0.39300220902511462"/>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9975946945712"/>
          <c:y val="4.1303584074256404E-2"/>
          <c:w val="0.86753270518969561"/>
          <c:h val="0.79350652926412091"/>
        </c:manualLayout>
      </c:layout>
      <c:barChart>
        <c:barDir val="col"/>
        <c:grouping val="clustered"/>
        <c:varyColors val="0"/>
        <c:ser>
          <c:idx val="5"/>
          <c:order val="0"/>
          <c:tx>
            <c:v>MoSES</c:v>
          </c:tx>
          <c:spPr>
            <a:solidFill>
              <a:schemeClr val="accent4">
                <a:lumMod val="60000"/>
                <a:lumOff val="40000"/>
              </a:schemeClr>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'1.1 - MoSES Flat Load Results'!$I$23:$I$36</c:f>
              <c:numCache>
                <c:formatCode>0</c:formatCode>
                <c:ptCount val="14"/>
                <c:pt idx="6">
                  <c:v>24.9521209995468</c:v>
                </c:pt>
                <c:pt idx="7">
                  <c:v>31.346010988655699</c:v>
                </c:pt>
                <c:pt idx="8">
                  <c:v>38.247069739576546</c:v>
                </c:pt>
                <c:pt idx="9">
                  <c:v>45.148128490497399</c:v>
                </c:pt>
                <c:pt idx="10">
                  <c:v>43.274506276720402</c:v>
                </c:pt>
                <c:pt idx="11">
                  <c:v>41.400884062943398</c:v>
                </c:pt>
                <c:pt idx="12">
                  <c:v>44.5660758792773</c:v>
                </c:pt>
                <c:pt idx="13">
                  <c:v>45.924430942755798</c:v>
                </c:pt>
              </c:numCache>
            </c:numRef>
          </c:val>
          <c:extLst>
            <c:ext xmlns:c16="http://schemas.microsoft.com/office/drawing/2014/chart" uri="{C3380CC4-5D6E-409C-BE32-E72D297353CC}">
              <c16:uniqueId val="{00000000-E3E2-45FA-BE81-07108C3A76C4}"/>
            </c:ext>
          </c:extLst>
        </c:ser>
        <c:ser>
          <c:idx val="6"/>
          <c:order val="1"/>
          <c:tx>
            <c:v>YACOP</c:v>
          </c:tx>
          <c:spPr>
            <a:solidFill>
              <a:schemeClr val="tx1">
                <a:lumMod val="50000"/>
                <a:lumOff val="50000"/>
              </a:schemeClr>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'1.2 - YACOP Flat Load Results'!$H$23:$H$36</c:f>
              <c:numCache>
                <c:formatCode>General</c:formatCode>
                <c:ptCount val="14"/>
                <c:pt idx="5">
                  <c:v>30.209723619999998</c:v>
                </c:pt>
                <c:pt idx="6">
                  <c:v>30.41291412</c:v>
                </c:pt>
                <c:pt idx="7">
                  <c:v>37.012656890000002</c:v>
                </c:pt>
                <c:pt idx="8">
                  <c:v>42.788449319999998</c:v>
                </c:pt>
                <c:pt idx="9">
                  <c:v>45.791382599999999</c:v>
                </c:pt>
                <c:pt idx="10">
                  <c:v>49.868869109999999</c:v>
                </c:pt>
                <c:pt idx="11">
                  <c:v>49.919236890000001</c:v>
                </c:pt>
                <c:pt idx="12">
                  <c:v>49.848716289999999</c:v>
                </c:pt>
                <c:pt idx="13">
                  <c:v>49.849113750000001</c:v>
                </c:pt>
              </c:numCache>
            </c:numRef>
          </c:val>
          <c:extLst>
            <c:ext xmlns:c16="http://schemas.microsoft.com/office/drawing/2014/chart" uri="{C3380CC4-5D6E-409C-BE32-E72D297353CC}">
              <c16:uniqueId val="{00000001-E3E2-45FA-BE81-07108C3A76C4}"/>
            </c:ext>
          </c:extLst>
        </c:ser>
        <c:ser>
          <c:idx val="9"/>
          <c:order val="2"/>
          <c:tx>
            <c:v>AESOPT</c:v>
          </c:tx>
          <c:spPr>
            <a:solidFill>
              <a:schemeClr val="accent6"/>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'1.3 - AESOPT Flat Load Result'!$I$23:$I$36</c:f>
              <c:numCache>
                <c:formatCode>0.0</c:formatCode>
                <c:ptCount val="14"/>
                <c:pt idx="4">
                  <c:v>20.3</c:v>
                </c:pt>
                <c:pt idx="5">
                  <c:v>23</c:v>
                </c:pt>
                <c:pt idx="6">
                  <c:v>28.8</c:v>
                </c:pt>
                <c:pt idx="7">
                  <c:v>34.299999999999997</c:v>
                </c:pt>
                <c:pt idx="8">
                  <c:v>40.1</c:v>
                </c:pt>
                <c:pt idx="9">
                  <c:v>46.3</c:v>
                </c:pt>
                <c:pt idx="10">
                  <c:v>48.5</c:v>
                </c:pt>
                <c:pt idx="11">
                  <c:v>48.8</c:v>
                </c:pt>
                <c:pt idx="12">
                  <c:v>49</c:v>
                </c:pt>
                <c:pt idx="13">
                  <c:v>59.1</c:v>
                </c:pt>
              </c:numCache>
            </c:numRef>
          </c:val>
          <c:extLst>
            <c:ext xmlns:c16="http://schemas.microsoft.com/office/drawing/2014/chart" uri="{C3380CC4-5D6E-409C-BE32-E72D297353CC}">
              <c16:uniqueId val="{00000002-E3E2-45FA-BE81-07108C3A76C4}"/>
            </c:ext>
          </c:extLst>
        </c:ser>
        <c:ser>
          <c:idx val="8"/>
          <c:order val="3"/>
          <c:tx>
            <c:v>HOPP</c:v>
          </c:tx>
          <c:spPr>
            <a:solidFill>
              <a:schemeClr val="accent5"/>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'1.4 - HOPP Flat Load Results'!$H$5:$H$18</c:f>
              <c:numCache>
                <c:formatCode>0.0</c:formatCode>
                <c:ptCount val="14"/>
                <c:pt idx="5">
                  <c:v>26.573825299999999</c:v>
                </c:pt>
                <c:pt idx="6">
                  <c:v>27.595025</c:v>
                </c:pt>
                <c:pt idx="7">
                  <c:v>30.274441199999998</c:v>
                </c:pt>
                <c:pt idx="8">
                  <c:v>41.436816200000003</c:v>
                </c:pt>
                <c:pt idx="9">
                  <c:v>44.557800200000003</c:v>
                </c:pt>
                <c:pt idx="10">
                  <c:v>46.704545199999998</c:v>
                </c:pt>
                <c:pt idx="11">
                  <c:v>48.533173400000003</c:v>
                </c:pt>
                <c:pt idx="12">
                  <c:v>43.422486300000003</c:v>
                </c:pt>
                <c:pt idx="13">
                  <c:v>48.993355700000002</c:v>
                </c:pt>
              </c:numCache>
            </c:numRef>
          </c:val>
          <c:extLst>
            <c:ext xmlns:c16="http://schemas.microsoft.com/office/drawing/2014/chart" uri="{C3380CC4-5D6E-409C-BE32-E72D297353CC}">
              <c16:uniqueId val="{00000003-E3E2-45FA-BE81-07108C3A76C4}"/>
            </c:ext>
          </c:extLst>
        </c:ser>
        <c:dLbls>
          <c:showLegendKey val="0"/>
          <c:showVal val="0"/>
          <c:showCatName val="0"/>
          <c:showSerName val="0"/>
          <c:showPercent val="0"/>
          <c:showBubbleSize val="0"/>
        </c:dLbls>
        <c:gapWidth val="150"/>
        <c:axId val="1251930239"/>
        <c:axId val="1251363519"/>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 </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sz="1600" b="1" i="0" u="none" strike="noStrike" kern="1200" baseline="0">
                    <a:solidFill>
                      <a:sysClr val="windowText" lastClr="000000"/>
                    </a:solidFill>
                  </a:rPr>
                  <a:t>Cycle Net AC Power [MW]</a:t>
                </a:r>
                <a:endParaRPr lang="de-DE" sz="1600" b="1" i="0" u="none" strike="noStrike" kern="1200" baseline="0">
                  <a:solidFill>
                    <a:sysClr val="windowText" lastClr="000000"/>
                  </a:solidFill>
                </a:endParaRP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45065527692374008"/>
          <c:y val="7.1851801936306442E-2"/>
          <c:w val="0.40661963401079482"/>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9975946945712"/>
          <c:y val="4.1303584074256404E-2"/>
          <c:w val="0.86753270518969561"/>
          <c:h val="0.79350652926412091"/>
        </c:manualLayout>
      </c:layout>
      <c:barChart>
        <c:barDir val="col"/>
        <c:grouping val="clustered"/>
        <c:varyColors val="0"/>
        <c:ser>
          <c:idx val="5"/>
          <c:order val="0"/>
          <c:tx>
            <c:v>MoSES</c:v>
          </c:tx>
          <c:spPr>
            <a:solidFill>
              <a:schemeClr val="accent4">
                <a:lumMod val="60000"/>
                <a:lumOff val="40000"/>
              </a:schemeClr>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'1.1 - MoSES Flat Load Results'!$J$23:$J$36</c:f>
              <c:numCache>
                <c:formatCode>0</c:formatCode>
                <c:ptCount val="14"/>
                <c:pt idx="6">
                  <c:v>1023.45062601991</c:v>
                </c:pt>
                <c:pt idx="7">
                  <c:v>1535.23223102109</c:v>
                </c:pt>
                <c:pt idx="8">
                  <c:v>1567.6484700460551</c:v>
                </c:pt>
                <c:pt idx="9">
                  <c:v>1600.0647090710199</c:v>
                </c:pt>
                <c:pt idx="10">
                  <c:v>1796.8346467461051</c:v>
                </c:pt>
                <c:pt idx="11">
                  <c:v>1993.6045844211901</c:v>
                </c:pt>
                <c:pt idx="12">
                  <c:v>2184.32941068846</c:v>
                </c:pt>
                <c:pt idx="13">
                  <c:v>1803.78733293344</c:v>
                </c:pt>
              </c:numCache>
            </c:numRef>
          </c:val>
          <c:extLst>
            <c:ext xmlns:c16="http://schemas.microsoft.com/office/drawing/2014/chart" uri="{C3380CC4-5D6E-409C-BE32-E72D297353CC}">
              <c16:uniqueId val="{00000000-1BE1-45FA-B3B3-42704FB9AC1B}"/>
            </c:ext>
          </c:extLst>
        </c:ser>
        <c:ser>
          <c:idx val="6"/>
          <c:order val="1"/>
          <c:tx>
            <c:v>YACOP</c:v>
          </c:tx>
          <c:spPr>
            <a:solidFill>
              <a:schemeClr val="tx1">
                <a:lumMod val="50000"/>
                <a:lumOff val="50000"/>
              </a:schemeClr>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'1.2 - YACOP Flat Load Results'!$I$23:$I$36</c:f>
              <c:numCache>
                <c:formatCode>General</c:formatCode>
                <c:ptCount val="14"/>
                <c:pt idx="5">
                  <c:v>1231.657545</c:v>
                </c:pt>
                <c:pt idx="6">
                  <c:v>1311.3748849999999</c:v>
                </c:pt>
                <c:pt idx="7">
                  <c:v>1972.4800729999999</c:v>
                </c:pt>
                <c:pt idx="8">
                  <c:v>1926.531547</c:v>
                </c:pt>
                <c:pt idx="9">
                  <c:v>2058.5497</c:v>
                </c:pt>
                <c:pt idx="10">
                  <c:v>2277.9850879999999</c:v>
                </c:pt>
                <c:pt idx="11">
                  <c:v>2515.943385</c:v>
                </c:pt>
                <c:pt idx="12">
                  <c:v>2531.7258750000001</c:v>
                </c:pt>
                <c:pt idx="13">
                  <c:v>2522.3861360000001</c:v>
                </c:pt>
              </c:numCache>
            </c:numRef>
          </c:val>
          <c:extLst>
            <c:ext xmlns:c16="http://schemas.microsoft.com/office/drawing/2014/chart" uri="{C3380CC4-5D6E-409C-BE32-E72D297353CC}">
              <c16:uniqueId val="{00000001-1BE1-45FA-B3B3-42704FB9AC1B}"/>
            </c:ext>
          </c:extLst>
        </c:ser>
        <c:ser>
          <c:idx val="9"/>
          <c:order val="2"/>
          <c:tx>
            <c:v>AESOPT</c:v>
          </c:tx>
          <c:spPr>
            <a:solidFill>
              <a:schemeClr val="accent6"/>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'1.3 - AESOPT Flat Load Result'!$J$23:$J$36</c:f>
              <c:numCache>
                <c:formatCode>0.0</c:formatCode>
                <c:ptCount val="14"/>
                <c:pt idx="4">
                  <c:v>889.5</c:v>
                </c:pt>
                <c:pt idx="5">
                  <c:v>969.2</c:v>
                </c:pt>
                <c:pt idx="6">
                  <c:v>1150.3</c:v>
                </c:pt>
                <c:pt idx="7">
                  <c:v>1381.1</c:v>
                </c:pt>
                <c:pt idx="8">
                  <c:v>1557.1</c:v>
                </c:pt>
                <c:pt idx="9">
                  <c:v>1774.4</c:v>
                </c:pt>
                <c:pt idx="10">
                  <c:v>1874</c:v>
                </c:pt>
                <c:pt idx="11">
                  <c:v>2030.2</c:v>
                </c:pt>
                <c:pt idx="12">
                  <c:v>2545.1</c:v>
                </c:pt>
                <c:pt idx="13">
                  <c:v>3595.9</c:v>
                </c:pt>
              </c:numCache>
            </c:numRef>
          </c:val>
          <c:extLst>
            <c:ext xmlns:c16="http://schemas.microsoft.com/office/drawing/2014/chart" uri="{C3380CC4-5D6E-409C-BE32-E72D297353CC}">
              <c16:uniqueId val="{00000002-1BE1-45FA-B3B3-42704FB9AC1B}"/>
            </c:ext>
          </c:extLst>
        </c:ser>
        <c:ser>
          <c:idx val="8"/>
          <c:order val="3"/>
          <c:tx>
            <c:v>HOPP</c:v>
          </c:tx>
          <c:spPr>
            <a:solidFill>
              <a:schemeClr val="accent5"/>
            </a:solidFill>
          </c:spPr>
          <c:invertIfNegative val="0"/>
          <c:cat>
            <c:numRef>
              <c:f>'2.1 - Paper Figures'!$AI$3:$AI$16</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cat>
          <c:val>
            <c:numRef>
              <c:f>'1.4 - HOPP Flat Load Results'!$I$5:$I$18</c:f>
              <c:numCache>
                <c:formatCode>0.0</c:formatCode>
                <c:ptCount val="14"/>
                <c:pt idx="5">
                  <c:v>861.52205600000002</c:v>
                </c:pt>
                <c:pt idx="6">
                  <c:v>1075.6926100000001</c:v>
                </c:pt>
                <c:pt idx="7">
                  <c:v>1414.5889500000001</c:v>
                </c:pt>
                <c:pt idx="8">
                  <c:v>1871.6168</c:v>
                </c:pt>
                <c:pt idx="9">
                  <c:v>1747.3929900000001</c:v>
                </c:pt>
                <c:pt idx="10">
                  <c:v>2111.6516700000002</c:v>
                </c:pt>
                <c:pt idx="11">
                  <c:v>2339.8874099999998</c:v>
                </c:pt>
                <c:pt idx="12">
                  <c:v>1995.86698</c:v>
                </c:pt>
                <c:pt idx="13">
                  <c:v>2200.2456000000002</c:v>
                </c:pt>
              </c:numCache>
            </c:numRef>
          </c:val>
          <c:extLst>
            <c:ext xmlns:c16="http://schemas.microsoft.com/office/drawing/2014/chart" uri="{C3380CC4-5D6E-409C-BE32-E72D297353CC}">
              <c16:uniqueId val="{00000003-1BE1-45FA-B3B3-42704FB9AC1B}"/>
            </c:ext>
          </c:extLst>
        </c:ser>
        <c:dLbls>
          <c:showLegendKey val="0"/>
          <c:showVal val="0"/>
          <c:showCatName val="0"/>
          <c:showSerName val="0"/>
          <c:showPercent val="0"/>
          <c:showBubbleSize val="0"/>
        </c:dLbls>
        <c:gapWidth val="150"/>
        <c:axId val="1251930239"/>
        <c:axId val="1251363519"/>
      </c:barChart>
      <c:catAx>
        <c:axId val="12519302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 </a:t>
                </a: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363519"/>
        <c:crossesAt val="0"/>
        <c:auto val="1"/>
        <c:lblAlgn val="ctr"/>
        <c:lblOffset val="100"/>
        <c:noMultiLvlLbl val="0"/>
      </c:cat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lang="en-US" sz="1600" b="0" i="0" u="none" strike="noStrike" kern="1200" baseline="0">
                    <a:solidFill>
                      <a:sysClr val="windowText" lastClr="000000"/>
                    </a:solidFill>
                    <a:latin typeface="+mn-lt"/>
                    <a:ea typeface="+mn-ea"/>
                    <a:cs typeface="+mn-cs"/>
                  </a:defRPr>
                </a:pPr>
                <a:r>
                  <a:rPr lang="en-US" sz="1600" b="1" i="0" u="none" strike="noStrike" kern="1200" baseline="0">
                    <a:solidFill>
                      <a:sysClr val="windowText" lastClr="000000"/>
                    </a:solidFill>
                  </a:rPr>
                  <a:t>TES Nominal Energy Content [MWh]</a:t>
                </a:r>
                <a:endParaRPr lang="de-DE" sz="1600" b="1" i="0" u="none" strike="noStrike" kern="1200" baseline="0">
                  <a:solidFill>
                    <a:sysClr val="windowText" lastClr="000000"/>
                  </a:solidFill>
                </a:endParaRPr>
              </a:p>
            </c:rich>
          </c:tx>
          <c:overlay val="0"/>
          <c:spPr>
            <a:noFill/>
            <a:ln>
              <a:noFill/>
            </a:ln>
            <a:effectLst/>
          </c:spPr>
        </c:title>
        <c:numFmt formatCode="0" sourceLinked="1"/>
        <c:majorTickMark val="none"/>
        <c:minorTickMark val="none"/>
        <c:tickLblPos val="nextTo"/>
        <c:spPr>
          <a:noFill/>
          <a:ln>
            <a:solidFill>
              <a:schemeClr val="tx1">
                <a:lumMod val="25000"/>
                <a:lumOff val="75000"/>
              </a:schemeClr>
            </a:solidFill>
          </a:ln>
          <a:effectLst/>
        </c:spPr>
        <c:txPr>
          <a:bodyPr rot="-60000000" vert="horz"/>
          <a:lstStyle/>
          <a:p>
            <a:pPr>
              <a:defRPr/>
            </a:pPr>
            <a:endParaRPr lang="en-US"/>
          </a:p>
        </c:txPr>
        <c:crossAx val="1251930239"/>
        <c:crosses val="autoZero"/>
        <c:crossBetween val="between"/>
      </c:valAx>
    </c:plotArea>
    <c:legend>
      <c:legendPos val="b"/>
      <c:layout>
        <c:manualLayout>
          <c:xMode val="edge"/>
          <c:yMode val="edge"/>
          <c:x val="0.48469883938794073"/>
          <c:y val="7.1851801936306442E-2"/>
          <c:w val="0.37257607154659422"/>
          <c:h val="5.9107623551505721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92769538380982"/>
          <c:y val="3.6882056247655226E-2"/>
          <c:w val="0.8288973333067251"/>
          <c:h val="0.80512954121231994"/>
        </c:manualLayout>
      </c:layout>
      <c:scatterChart>
        <c:scatterStyle val="lineMarker"/>
        <c:varyColors val="0"/>
        <c:ser>
          <c:idx val="0"/>
          <c:order val="0"/>
          <c:tx>
            <c:v>MoSES</c:v>
          </c:tx>
          <c:spPr>
            <a:ln w="31750" cap="sq">
              <a:solidFill>
                <a:schemeClr val="accent4"/>
              </a:solidFill>
              <a:prstDash val="dash"/>
            </a:ln>
          </c:spPr>
          <c:marker>
            <c:symbol val="diamond"/>
            <c:size val="15"/>
            <c:spPr>
              <a:solidFill>
                <a:schemeClr val="accent4">
                  <a:lumMod val="60000"/>
                  <a:lumOff val="40000"/>
                </a:schemeClr>
              </a:solidFill>
              <a:ln w="12700">
                <a:solidFill>
                  <a:schemeClr val="tx1"/>
                </a:solidFill>
                <a:prstDash val="solid"/>
              </a:ln>
            </c:spPr>
          </c:marker>
          <c:xVal>
            <c:numRef>
              <c:f>'2.1 - Paper Figures'!$AI$19:$AI$32</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xVal>
          <c:yVal>
            <c:numRef>
              <c:f>'2.1 - Paper Figures'!$AJ$19:$AJ$32</c:f>
              <c:numCache>
                <c:formatCode>0</c:formatCode>
                <c:ptCount val="14"/>
                <c:pt idx="0">
                  <c:v>5.0693963397435979</c:v>
                </c:pt>
                <c:pt idx="1">
                  <c:v>7.8385023850614246</c:v>
                </c:pt>
                <c:pt idx="2">
                  <c:v>13.178614138881439</c:v>
                </c:pt>
                <c:pt idx="3">
                  <c:v>24.949797636172875</c:v>
                </c:pt>
                <c:pt idx="4">
                  <c:v>29.127323965777506</c:v>
                </c:pt>
                <c:pt idx="5">
                  <c:v>21.87971870966247</c:v>
                </c:pt>
                <c:pt idx="6">
                  <c:v>7.6016657829457586</c:v>
                </c:pt>
                <c:pt idx="7">
                  <c:v>8.3027412257275159</c:v>
                </c:pt>
                <c:pt idx="8">
                  <c:v>0.64537445448075914</c:v>
                </c:pt>
                <c:pt idx="9">
                  <c:v>0.76109758323400456</c:v>
                </c:pt>
                <c:pt idx="10">
                  <c:v>3.7175249805279975</c:v>
                </c:pt>
                <c:pt idx="11">
                  <c:v>25.109527977822012</c:v>
                </c:pt>
                <c:pt idx="12">
                  <c:v>45.268107475000022</c:v>
                </c:pt>
                <c:pt idx="13">
                  <c:v>118.35115270169575</c:v>
                </c:pt>
              </c:numCache>
            </c:numRef>
          </c:yVal>
          <c:smooth val="0"/>
          <c:extLst>
            <c:ext xmlns:c16="http://schemas.microsoft.com/office/drawing/2014/chart" uri="{C3380CC4-5D6E-409C-BE32-E72D297353CC}">
              <c16:uniqueId val="{00000000-511E-4470-9590-559805371D49}"/>
            </c:ext>
          </c:extLst>
        </c:ser>
        <c:ser>
          <c:idx val="1"/>
          <c:order val="1"/>
          <c:tx>
            <c:v>YACOP</c:v>
          </c:tx>
          <c:spPr>
            <a:ln w="31750" cap="sq">
              <a:solidFill>
                <a:schemeClr val="tx1">
                  <a:lumMod val="50000"/>
                  <a:lumOff val="50000"/>
                </a:schemeClr>
              </a:solidFill>
              <a:prstDash val="dash"/>
            </a:ln>
          </c:spPr>
          <c:marker>
            <c:symbol val="square"/>
            <c:size val="15"/>
            <c:spPr>
              <a:solidFill>
                <a:schemeClr val="tx1">
                  <a:lumMod val="50000"/>
                  <a:lumOff val="50000"/>
                </a:schemeClr>
              </a:solidFill>
              <a:ln w="12700">
                <a:solidFill>
                  <a:schemeClr val="tx1"/>
                </a:solidFill>
              </a:ln>
            </c:spPr>
          </c:marker>
          <c:xVal>
            <c:numRef>
              <c:f>'2.1 - Paper Figures'!$AI$19:$AI$32</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xVal>
          <c:yVal>
            <c:numRef>
              <c:f>'2.1 - Paper Figures'!$AK$19:$AK$32</c:f>
              <c:numCache>
                <c:formatCode>0</c:formatCode>
                <c:ptCount val="14"/>
                <c:pt idx="0">
                  <c:v>-10.527483796581201</c:v>
                </c:pt>
                <c:pt idx="1">
                  <c:v>-19.990371695020475</c:v>
                </c:pt>
                <c:pt idx="2">
                  <c:v>-18.924441878960479</c:v>
                </c:pt>
                <c:pt idx="3">
                  <c:v>-13.402770732057625</c:v>
                </c:pt>
                <c:pt idx="4">
                  <c:v>-24.716926118592497</c:v>
                </c:pt>
                <c:pt idx="5">
                  <c:v>-24.537125153220828</c:v>
                </c:pt>
                <c:pt idx="6">
                  <c:v>-8.9168503943152473</c:v>
                </c:pt>
                <c:pt idx="7">
                  <c:v>-13.430703975242494</c:v>
                </c:pt>
                <c:pt idx="8">
                  <c:v>-15.695269518160245</c:v>
                </c:pt>
                <c:pt idx="9">
                  <c:v>-17.097429761078018</c:v>
                </c:pt>
                <c:pt idx="10">
                  <c:v>-16.103140660175995</c:v>
                </c:pt>
                <c:pt idx="11">
                  <c:v>-26.69022705927398</c:v>
                </c:pt>
                <c:pt idx="12">
                  <c:v>-101.60470112499996</c:v>
                </c:pt>
                <c:pt idx="13">
                  <c:v>-106.8815146005652</c:v>
                </c:pt>
              </c:numCache>
            </c:numRef>
          </c:yVal>
          <c:smooth val="0"/>
          <c:extLst>
            <c:ext xmlns:c16="http://schemas.microsoft.com/office/drawing/2014/chart" uri="{C3380CC4-5D6E-409C-BE32-E72D297353CC}">
              <c16:uniqueId val="{00000001-511E-4470-9590-559805371D49}"/>
            </c:ext>
          </c:extLst>
        </c:ser>
        <c:ser>
          <c:idx val="2"/>
          <c:order val="2"/>
          <c:tx>
            <c:v>AESOPT</c:v>
          </c:tx>
          <c:spPr>
            <a:ln w="31750" cap="sq">
              <a:solidFill>
                <a:schemeClr val="accent6"/>
              </a:solidFill>
              <a:prstDash val="dash"/>
            </a:ln>
          </c:spPr>
          <c:marker>
            <c:symbol val="triangle"/>
            <c:size val="15"/>
            <c:spPr>
              <a:solidFill>
                <a:schemeClr val="accent6"/>
              </a:solidFill>
              <a:ln w="12700">
                <a:solidFill>
                  <a:schemeClr val="tx1"/>
                </a:solidFill>
              </a:ln>
            </c:spPr>
          </c:marker>
          <c:xVal>
            <c:numRef>
              <c:f>'2.1 - Paper Figures'!$AI$19:$AI$32</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xVal>
          <c:yVal>
            <c:numRef>
              <c:f>'2.1 - Paper Figures'!$AL$19:$AL$32</c:f>
              <c:numCache>
                <c:formatCode>0</c:formatCode>
                <c:ptCount val="14"/>
                <c:pt idx="0">
                  <c:v>2.0034175634188003</c:v>
                </c:pt>
                <c:pt idx="1">
                  <c:v>5.4320316049795245</c:v>
                </c:pt>
                <c:pt idx="2">
                  <c:v>-1.0390193889604777</c:v>
                </c:pt>
                <c:pt idx="3">
                  <c:v>-10.742760132057626</c:v>
                </c:pt>
                <c:pt idx="4">
                  <c:v>-0.42828631859249811</c:v>
                </c:pt>
                <c:pt idx="5">
                  <c:v>13.531463946779169</c:v>
                </c:pt>
                <c:pt idx="6">
                  <c:v>24.900860405684753</c:v>
                </c:pt>
                <c:pt idx="7">
                  <c:v>25.652022824757509</c:v>
                </c:pt>
                <c:pt idx="8">
                  <c:v>22.426278081839754</c:v>
                </c:pt>
                <c:pt idx="9">
                  <c:v>26.673623238921991</c:v>
                </c:pt>
                <c:pt idx="10">
                  <c:v>26.721973439823984</c:v>
                </c:pt>
                <c:pt idx="11">
                  <c:v>31.605899240726018</c:v>
                </c:pt>
                <c:pt idx="12">
                  <c:v>76.644951375000005</c:v>
                </c:pt>
                <c:pt idx="13">
                  <c:v>89.78736839943474</c:v>
                </c:pt>
              </c:numCache>
            </c:numRef>
          </c:yVal>
          <c:smooth val="0"/>
          <c:extLst>
            <c:ext xmlns:c16="http://schemas.microsoft.com/office/drawing/2014/chart" uri="{C3380CC4-5D6E-409C-BE32-E72D297353CC}">
              <c16:uniqueId val="{00000002-511E-4470-9590-559805371D49}"/>
            </c:ext>
          </c:extLst>
        </c:ser>
        <c:ser>
          <c:idx val="4"/>
          <c:order val="3"/>
          <c:tx>
            <c:v>HOPP</c:v>
          </c:tx>
          <c:spPr>
            <a:ln w="31750" cap="sq">
              <a:solidFill>
                <a:schemeClr val="accent5"/>
              </a:solidFill>
              <a:prstDash val="dash"/>
            </a:ln>
          </c:spPr>
          <c:marker>
            <c:symbol val="circle"/>
            <c:size val="15"/>
            <c:spPr>
              <a:solidFill>
                <a:schemeClr val="accent5">
                  <a:alpha val="96000"/>
                </a:schemeClr>
              </a:solidFill>
              <a:ln w="12700">
                <a:solidFill>
                  <a:schemeClr val="tx1"/>
                </a:solidFill>
              </a:ln>
            </c:spPr>
          </c:marker>
          <c:xVal>
            <c:numRef>
              <c:f>'2.1 - Paper Figures'!$AI$19:$AI$32</c:f>
              <c:numCache>
                <c:formatCode>0%</c:formatCode>
                <c:ptCount val="14"/>
                <c:pt idx="0">
                  <c:v>0.3</c:v>
                </c:pt>
                <c:pt idx="1">
                  <c:v>0.35</c:v>
                </c:pt>
                <c:pt idx="2">
                  <c:v>0.4</c:v>
                </c:pt>
                <c:pt idx="3">
                  <c:v>0.45</c:v>
                </c:pt>
                <c:pt idx="4">
                  <c:v>0.5</c:v>
                </c:pt>
                <c:pt idx="5">
                  <c:v>0.55000000000000004</c:v>
                </c:pt>
                <c:pt idx="6">
                  <c:v>0.6</c:v>
                </c:pt>
                <c:pt idx="7">
                  <c:v>0.65</c:v>
                </c:pt>
                <c:pt idx="8">
                  <c:v>0.7</c:v>
                </c:pt>
                <c:pt idx="9">
                  <c:v>0.75</c:v>
                </c:pt>
                <c:pt idx="10">
                  <c:v>0.8</c:v>
                </c:pt>
                <c:pt idx="11">
                  <c:v>0.85</c:v>
                </c:pt>
                <c:pt idx="12">
                  <c:v>0.9</c:v>
                </c:pt>
                <c:pt idx="13">
                  <c:v>0.95</c:v>
                </c:pt>
              </c:numCache>
            </c:numRef>
          </c:xVal>
          <c:yVal>
            <c:numRef>
              <c:f>'2.1 - Paper Figures'!$AM$19:$AM$32</c:f>
              <c:numCache>
                <c:formatCode>0</c:formatCode>
                <c:ptCount val="14"/>
                <c:pt idx="0">
                  <c:v>3.4546698934187958</c:v>
                </c:pt>
                <c:pt idx="1">
                  <c:v>6.7198377049795255</c:v>
                </c:pt>
                <c:pt idx="2">
                  <c:v>6.7848471290395231</c:v>
                </c:pt>
                <c:pt idx="3">
                  <c:v>-0.80426677205762331</c:v>
                </c:pt>
                <c:pt idx="4">
                  <c:v>-3.9821115285924975</c:v>
                </c:pt>
                <c:pt idx="5">
                  <c:v>-10.874057503220826</c:v>
                </c:pt>
                <c:pt idx="6">
                  <c:v>-23.585675794315236</c:v>
                </c:pt>
                <c:pt idx="7">
                  <c:v>-20.524060075242488</c:v>
                </c:pt>
                <c:pt idx="8">
                  <c:v>-7.3763830181602543</c:v>
                </c:pt>
                <c:pt idx="9">
                  <c:v>-10.33729106107802</c:v>
                </c:pt>
                <c:pt idx="10">
                  <c:v>-14.336357760176014</c:v>
                </c:pt>
                <c:pt idx="11">
                  <c:v>-30.025200159273993</c:v>
                </c:pt>
                <c:pt idx="12">
                  <c:v>-20.308357725000008</c:v>
                </c:pt>
                <c:pt idx="13">
                  <c:v>-101.25700650056524</c:v>
                </c:pt>
              </c:numCache>
            </c:numRef>
          </c:yVal>
          <c:smooth val="0"/>
          <c:extLst>
            <c:ext xmlns:c16="http://schemas.microsoft.com/office/drawing/2014/chart" uri="{C3380CC4-5D6E-409C-BE32-E72D297353CC}">
              <c16:uniqueId val="{00000003-511E-4470-9590-559805371D49}"/>
            </c:ext>
          </c:extLst>
        </c:ser>
        <c:dLbls>
          <c:showLegendKey val="0"/>
          <c:showVal val="0"/>
          <c:showCatName val="0"/>
          <c:showSerName val="0"/>
          <c:showPercent val="0"/>
          <c:showBubbleSize val="0"/>
        </c:dLbls>
        <c:axId val="1251930239"/>
        <c:axId val="1251363519"/>
      </c:scatterChart>
      <c:valAx>
        <c:axId val="1251930239"/>
        <c:scaling>
          <c:orientation val="minMax"/>
          <c:max val="0.95000000000000007"/>
          <c:min val="0.30000000000000004"/>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b="1"/>
                </a:pPr>
                <a:r>
                  <a:rPr lang="de-DE" b="1"/>
                  <a:t>Hybrid Capacity Factor</a:t>
                </a:r>
              </a:p>
            </c:rich>
          </c:tx>
          <c:layout>
            <c:manualLayout>
              <c:xMode val="edge"/>
              <c:yMode val="edge"/>
              <c:x val="0.4238527006550914"/>
              <c:y val="0.92221783151141634"/>
            </c:manualLayout>
          </c:layout>
          <c:overlay val="0"/>
          <c:spPr>
            <a:noFill/>
            <a:ln>
              <a:noFill/>
            </a:ln>
            <a:effectLst/>
          </c:spPr>
        </c:title>
        <c:numFmt formatCode="0%" sourceLinked="1"/>
        <c:majorTickMark val="none"/>
        <c:minorTickMark val="none"/>
        <c:tickLblPos val="low"/>
        <c:spPr>
          <a:noFill/>
          <a:ln w="9525">
            <a:solidFill>
              <a:schemeClr val="bg1">
                <a:lumMod val="50000"/>
              </a:schemeClr>
            </a:solidFill>
          </a:ln>
          <a:effectLst/>
        </c:spPr>
        <c:txPr>
          <a:bodyPr rot="-60000000" vert="horz"/>
          <a:lstStyle/>
          <a:p>
            <a:pPr>
              <a:defRPr/>
            </a:pPr>
            <a:endParaRPr lang="en-US"/>
          </a:p>
        </c:txPr>
        <c:crossAx val="1251363519"/>
        <c:crosses val="autoZero"/>
        <c:crossBetween val="midCat"/>
        <c:majorUnit val="5.000000000000001E-2"/>
      </c:valAx>
      <c:valAx>
        <c:axId val="125136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sz="1800" b="1"/>
                </a:pPr>
                <a:r>
                  <a:rPr lang="de-DE" sz="1800" b="1"/>
                  <a:t>NPV </a:t>
                </a:r>
                <a:r>
                  <a:rPr lang="de-DE" sz="1800" b="1" baseline="0"/>
                  <a:t>Difference </a:t>
                </a:r>
                <a:r>
                  <a:rPr lang="de-DE" sz="1800" b="1"/>
                  <a:t>from Mean</a:t>
                </a:r>
                <a:r>
                  <a:rPr lang="de-DE" sz="1800" b="1" baseline="0"/>
                  <a:t> </a:t>
                </a:r>
                <a:r>
                  <a:rPr lang="de-DE" sz="1800" b="1"/>
                  <a:t>[MEUR]  </a:t>
                </a:r>
              </a:p>
            </c:rich>
          </c:tx>
          <c:overlay val="0"/>
          <c:spPr>
            <a:noFill/>
            <a:ln>
              <a:noFill/>
            </a:ln>
            <a:effectLst/>
          </c:spPr>
        </c:title>
        <c:numFmt formatCode="0" sourceLinked="1"/>
        <c:majorTickMark val="none"/>
        <c:minorTickMark val="none"/>
        <c:tickLblPos val="nextTo"/>
        <c:spPr>
          <a:noFill/>
          <a:ln>
            <a:solidFill>
              <a:schemeClr val="tx1">
                <a:lumMod val="25000"/>
                <a:lumOff val="75000"/>
                <a:alpha val="97000"/>
              </a:schemeClr>
            </a:solidFill>
          </a:ln>
          <a:effectLst/>
        </c:spPr>
        <c:txPr>
          <a:bodyPr rot="-60000000" vert="horz"/>
          <a:lstStyle/>
          <a:p>
            <a:pPr>
              <a:defRPr/>
            </a:pPr>
            <a:endParaRPr lang="en-US"/>
          </a:p>
        </c:txPr>
        <c:crossAx val="1251930239"/>
        <c:crosses val="autoZero"/>
        <c:crossBetween val="midCat"/>
      </c:valAx>
    </c:plotArea>
    <c:legend>
      <c:legendPos val="b"/>
      <c:layout>
        <c:manualLayout>
          <c:xMode val="edge"/>
          <c:yMode val="edge"/>
          <c:x val="0.16682160843239996"/>
          <c:y val="5.0114116436971716E-2"/>
          <c:w val="0.75225376700098501"/>
          <c:h val="6.6211439115515344E-2"/>
        </c:manualLayout>
      </c:layout>
      <c:overlay val="0"/>
      <c:spPr>
        <a:solidFill>
          <a:schemeClr val="bg1"/>
        </a:solidFill>
        <a:ln>
          <a:noFill/>
        </a:ln>
        <a:effectLst/>
      </c:spPr>
      <c:txPr>
        <a:bodyPr rot="0" vert="horz"/>
        <a:lstStyle/>
        <a:p>
          <a:pPr>
            <a:defRPr/>
          </a:pPr>
          <a:endParaRPr lang="en-US"/>
        </a:p>
      </c:txPr>
    </c:legend>
    <c:plotVisOnly val="1"/>
    <c:dispBlanksAs val="gap"/>
    <c:showDLblsOverMax val="0"/>
    <c:extLst/>
  </c:chart>
  <c:spPr>
    <a:ln>
      <a:noFill/>
    </a:ln>
  </c:spPr>
  <c:txPr>
    <a:bodyPr/>
    <a:lstStyle/>
    <a:p>
      <a:pPr>
        <a:defRPr lang="en-US" sz="1600" b="0" i="0" u="none" strike="noStrike" kern="1200" baseline="0">
          <a:solidFill>
            <a:sysClr val="windowText" lastClr="000000"/>
          </a:solidFill>
          <a:latin typeface="+mn-lt"/>
          <a:ea typeface="+mn-ea"/>
          <a:cs typeface="+mn-cs"/>
        </a:defRPr>
      </a:pPr>
      <a:endParaRPr lang="en-US"/>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1587501</xdr:colOff>
      <xdr:row>7</xdr:row>
      <xdr:rowOff>0</xdr:rowOff>
    </xdr:from>
    <xdr:to>
      <xdr:col>15</xdr:col>
      <xdr:colOff>31751</xdr:colOff>
      <xdr:row>33</xdr:row>
      <xdr:rowOff>0</xdr:rowOff>
    </xdr:to>
    <xdr:graphicFrame macro="">
      <xdr:nvGraphicFramePr>
        <xdr:cNvPr id="12" name="Diagramm 2">
          <a:extLst>
            <a:ext uri="{FF2B5EF4-FFF2-40B4-BE49-F238E27FC236}">
              <a16:creationId xmlns:a16="http://schemas.microsoft.com/office/drawing/2014/main" id="{6AA896DD-3AE0-48D3-ADC6-8C4E1E3E5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15875</xdr:colOff>
      <xdr:row>6</xdr:row>
      <xdr:rowOff>174625</xdr:rowOff>
    </xdr:from>
    <xdr:to>
      <xdr:col>32</xdr:col>
      <xdr:colOff>31750</xdr:colOff>
      <xdr:row>32</xdr:row>
      <xdr:rowOff>127000</xdr:rowOff>
    </xdr:to>
    <xdr:graphicFrame macro="">
      <xdr:nvGraphicFramePr>
        <xdr:cNvPr id="20" name="Diagramm 2">
          <a:extLst>
            <a:ext uri="{FF2B5EF4-FFF2-40B4-BE49-F238E27FC236}">
              <a16:creationId xmlns:a16="http://schemas.microsoft.com/office/drawing/2014/main" id="{F74DB743-8350-450C-BC6A-FD43586A0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xdr:colOff>
      <xdr:row>39</xdr:row>
      <xdr:rowOff>0</xdr:rowOff>
    </xdr:from>
    <xdr:to>
      <xdr:col>32</xdr:col>
      <xdr:colOff>190501</xdr:colOff>
      <xdr:row>69</xdr:row>
      <xdr:rowOff>127000</xdr:rowOff>
    </xdr:to>
    <xdr:graphicFrame macro="">
      <xdr:nvGraphicFramePr>
        <xdr:cNvPr id="21" name="Diagramm 2">
          <a:extLst>
            <a:ext uri="{FF2B5EF4-FFF2-40B4-BE49-F238E27FC236}">
              <a16:creationId xmlns:a16="http://schemas.microsoft.com/office/drawing/2014/main" id="{D20EE8CA-1063-4809-AFCE-BD6170E42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15875</xdr:colOff>
      <xdr:row>76</xdr:row>
      <xdr:rowOff>0</xdr:rowOff>
    </xdr:from>
    <xdr:to>
      <xdr:col>32</xdr:col>
      <xdr:colOff>0</xdr:colOff>
      <xdr:row>102</xdr:row>
      <xdr:rowOff>79375</xdr:rowOff>
    </xdr:to>
    <xdr:graphicFrame macro="">
      <xdr:nvGraphicFramePr>
        <xdr:cNvPr id="23" name="Diagramm 2">
          <a:extLst>
            <a:ext uri="{FF2B5EF4-FFF2-40B4-BE49-F238E27FC236}">
              <a16:creationId xmlns:a16="http://schemas.microsoft.com/office/drawing/2014/main" id="{BA64BFA8-A361-4EBD-A595-3706738EA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15875</xdr:colOff>
      <xdr:row>109</xdr:row>
      <xdr:rowOff>31750</xdr:rowOff>
    </xdr:from>
    <xdr:to>
      <xdr:col>32</xdr:col>
      <xdr:colOff>127000</xdr:colOff>
      <xdr:row>135</xdr:row>
      <xdr:rowOff>15875</xdr:rowOff>
    </xdr:to>
    <xdr:graphicFrame macro="">
      <xdr:nvGraphicFramePr>
        <xdr:cNvPr id="25" name="Diagramm 2">
          <a:extLst>
            <a:ext uri="{FF2B5EF4-FFF2-40B4-BE49-F238E27FC236}">
              <a16:creationId xmlns:a16="http://schemas.microsoft.com/office/drawing/2014/main" id="{9CE2214C-9858-4AD8-953A-A91EE9A3E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15876</xdr:colOff>
      <xdr:row>140</xdr:row>
      <xdr:rowOff>31750</xdr:rowOff>
    </xdr:from>
    <xdr:to>
      <xdr:col>32</xdr:col>
      <xdr:colOff>79376</xdr:colOff>
      <xdr:row>166</xdr:row>
      <xdr:rowOff>0</xdr:rowOff>
    </xdr:to>
    <xdr:graphicFrame macro="">
      <xdr:nvGraphicFramePr>
        <xdr:cNvPr id="27" name="Diagramm 2">
          <a:extLst>
            <a:ext uri="{FF2B5EF4-FFF2-40B4-BE49-F238E27FC236}">
              <a16:creationId xmlns:a16="http://schemas.microsoft.com/office/drawing/2014/main" id="{D217B93F-68A0-4102-A86C-B9E5D274A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1</xdr:colOff>
      <xdr:row>171</xdr:row>
      <xdr:rowOff>47625</xdr:rowOff>
    </xdr:from>
    <xdr:to>
      <xdr:col>32</xdr:col>
      <xdr:colOff>95251</xdr:colOff>
      <xdr:row>197</xdr:row>
      <xdr:rowOff>142875</xdr:rowOff>
    </xdr:to>
    <xdr:graphicFrame macro="">
      <xdr:nvGraphicFramePr>
        <xdr:cNvPr id="29" name="Diagramm 2">
          <a:extLst>
            <a:ext uri="{FF2B5EF4-FFF2-40B4-BE49-F238E27FC236}">
              <a16:creationId xmlns:a16="http://schemas.microsoft.com/office/drawing/2014/main" id="{E32EB91B-0A4E-4BD7-985A-AAFB0994F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1593850</xdr:colOff>
      <xdr:row>39</xdr:row>
      <xdr:rowOff>34925</xdr:rowOff>
    </xdr:from>
    <xdr:to>
      <xdr:col>14</xdr:col>
      <xdr:colOff>635000</xdr:colOff>
      <xdr:row>69</xdr:row>
      <xdr:rowOff>127000</xdr:rowOff>
    </xdr:to>
    <xdr:graphicFrame macro="">
      <xdr:nvGraphicFramePr>
        <xdr:cNvPr id="34" name="Diagramm 2">
          <a:extLst>
            <a:ext uri="{FF2B5EF4-FFF2-40B4-BE49-F238E27FC236}">
              <a16:creationId xmlns:a16="http://schemas.microsoft.com/office/drawing/2014/main" id="{DE06636D-4B20-4C25-8D1B-97384BBE3227}"/>
            </a:ext>
            <a:ext uri="{147F2762-F138-4A5C-976F-8EAC2B608ADB}">
              <a16:predDERef xmlns:a16="http://schemas.microsoft.com/office/drawing/2014/main" pred="{1DFD2ED7-0798-4E83-9061-49B43C4BC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FE53-4262-6F4A-83F0-74999F4CDE57}">
  <dimension ref="A2:B10"/>
  <sheetViews>
    <sheetView tabSelected="1" workbookViewId="0">
      <selection activeCell="B10" sqref="B10"/>
    </sheetView>
  </sheetViews>
  <sheetFormatPr baseColWidth="10" defaultRowHeight="15" x14ac:dyDescent="0.2"/>
  <cols>
    <col min="1" max="1" width="27.1640625" bestFit="1" customWidth="1"/>
    <col min="2" max="2" width="62.5" customWidth="1"/>
  </cols>
  <sheetData>
    <row r="2" spans="1:2" ht="23" customHeight="1" x14ac:dyDescent="0.25">
      <c r="A2" s="32" t="s">
        <v>55</v>
      </c>
      <c r="B2" s="59" t="s">
        <v>64</v>
      </c>
    </row>
    <row r="3" spans="1:2" ht="97" customHeight="1" x14ac:dyDescent="0.25">
      <c r="A3" s="32" t="s">
        <v>56</v>
      </c>
      <c r="B3" s="59" t="s">
        <v>65</v>
      </c>
    </row>
    <row r="5" spans="1:2" ht="19" x14ac:dyDescent="0.25">
      <c r="A5" s="60" t="s">
        <v>57</v>
      </c>
      <c r="B5" s="60" t="s">
        <v>56</v>
      </c>
    </row>
    <row r="6" spans="1:2" ht="36" customHeight="1" x14ac:dyDescent="0.2">
      <c r="A6" t="s">
        <v>60</v>
      </c>
      <c r="B6" s="59" t="s">
        <v>66</v>
      </c>
    </row>
    <row r="7" spans="1:2" ht="35" customHeight="1" x14ac:dyDescent="0.2">
      <c r="A7" t="s">
        <v>61</v>
      </c>
      <c r="B7" s="59" t="s">
        <v>67</v>
      </c>
    </row>
    <row r="8" spans="1:2" ht="34" customHeight="1" x14ac:dyDescent="0.2">
      <c r="A8" t="s">
        <v>62</v>
      </c>
      <c r="B8" s="59" t="s">
        <v>68</v>
      </c>
    </row>
    <row r="9" spans="1:2" ht="32" customHeight="1" x14ac:dyDescent="0.2">
      <c r="A9" t="s">
        <v>63</v>
      </c>
      <c r="B9" s="59" t="s">
        <v>69</v>
      </c>
    </row>
    <row r="10" spans="1:2" ht="28" customHeight="1" x14ac:dyDescent="0.2">
      <c r="A10" t="s">
        <v>58</v>
      </c>
      <c r="B10" s="59" t="s">
        <v>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C79B-A5F2-4E2B-BAA7-488741473C2D}">
  <sheetPr codeName="Sheet5"/>
  <dimension ref="A1:O37"/>
  <sheetViews>
    <sheetView topLeftCell="B1" zoomScaleNormal="100" workbookViewId="0">
      <selection activeCell="M2" sqref="M2:O14"/>
    </sheetView>
  </sheetViews>
  <sheetFormatPr baseColWidth="10" defaultColWidth="11.5" defaultRowHeight="15" x14ac:dyDescent="0.2"/>
  <cols>
    <col min="9" max="9" width="14.6640625" customWidth="1"/>
    <col min="13" max="13" width="18" bestFit="1" customWidth="1"/>
    <col min="14" max="14" width="26.83203125" bestFit="1" customWidth="1"/>
  </cols>
  <sheetData>
    <row r="1" spans="1:15" ht="20" thickBot="1" x14ac:dyDescent="0.3">
      <c r="A1" t="s">
        <v>8</v>
      </c>
      <c r="B1" s="51" t="s">
        <v>37</v>
      </c>
      <c r="C1" s="51"/>
      <c r="D1" s="51"/>
      <c r="E1" s="51"/>
      <c r="F1" s="51"/>
      <c r="G1" s="51"/>
      <c r="H1" s="51"/>
      <c r="I1" s="51"/>
      <c r="J1" s="51"/>
      <c r="K1" s="51"/>
    </row>
    <row r="2" spans="1:15" ht="16" thickBot="1" x14ac:dyDescent="0.25">
      <c r="A2" s="2" t="s">
        <v>9</v>
      </c>
      <c r="B2" s="2" t="s">
        <v>10</v>
      </c>
      <c r="C2" s="2" t="s">
        <v>11</v>
      </c>
      <c r="D2" s="2" t="s">
        <v>12</v>
      </c>
      <c r="E2" s="2" t="s">
        <v>13</v>
      </c>
      <c r="F2" s="2" t="s">
        <v>14</v>
      </c>
      <c r="G2" s="2" t="s">
        <v>15</v>
      </c>
      <c r="H2" s="2" t="s">
        <v>16</v>
      </c>
      <c r="I2" s="2" t="s">
        <v>17</v>
      </c>
      <c r="J2" s="2" t="s">
        <v>18</v>
      </c>
      <c r="K2" s="2" t="s">
        <v>19</v>
      </c>
      <c r="M2" s="53" t="s">
        <v>39</v>
      </c>
      <c r="N2" s="54"/>
      <c r="O2" s="55"/>
    </row>
    <row r="3" spans="1:15" ht="16" thickBot="1" x14ac:dyDescent="0.25">
      <c r="A3" s="1" t="s">
        <v>20</v>
      </c>
      <c r="B3" s="1" t="s">
        <v>20</v>
      </c>
      <c r="C3" s="1" t="s">
        <v>21</v>
      </c>
      <c r="D3" s="1" t="s">
        <v>22</v>
      </c>
      <c r="E3" s="1" t="s">
        <v>23</v>
      </c>
      <c r="F3" s="1" t="s">
        <v>24</v>
      </c>
      <c r="G3" s="1" t="s">
        <v>23</v>
      </c>
      <c r="H3" s="1" t="s">
        <v>23</v>
      </c>
      <c r="I3" s="1" t="s">
        <v>23</v>
      </c>
      <c r="J3" s="1" t="s">
        <v>24</v>
      </c>
      <c r="K3" s="1" t="s">
        <v>23</v>
      </c>
      <c r="M3" s="40" t="s">
        <v>40</v>
      </c>
      <c r="N3" s="41" t="s">
        <v>41</v>
      </c>
      <c r="O3" s="42" t="s">
        <v>42</v>
      </c>
    </row>
    <row r="4" spans="1:15" x14ac:dyDescent="0.2">
      <c r="A4" s="20">
        <v>0.3</v>
      </c>
      <c r="B4" s="20">
        <v>0.30003927425322202</v>
      </c>
      <c r="C4" s="21">
        <v>40.7659787763248</v>
      </c>
      <c r="D4" s="21">
        <v>27.871825688068402</v>
      </c>
      <c r="E4" s="30">
        <v>62.862623835431997</v>
      </c>
      <c r="F4" s="30"/>
      <c r="G4" s="30"/>
      <c r="H4" s="30"/>
      <c r="I4" s="30"/>
      <c r="J4" s="30"/>
      <c r="K4" s="30"/>
      <c r="M4" s="43" t="s">
        <v>9</v>
      </c>
      <c r="N4" t="s">
        <v>43</v>
      </c>
      <c r="O4" s="44" t="s">
        <v>20</v>
      </c>
    </row>
    <row r="5" spans="1:15" x14ac:dyDescent="0.2">
      <c r="A5" s="20">
        <v>0.35</v>
      </c>
      <c r="B5" s="20">
        <v>0.351056572967134</v>
      </c>
      <c r="C5" s="21">
        <v>26.806470780081899</v>
      </c>
      <c r="D5" s="21">
        <v>37.254221589147903</v>
      </c>
      <c r="E5" s="30">
        <v>83.902882694122596</v>
      </c>
      <c r="F5" s="30">
        <v>21.776497084220601</v>
      </c>
      <c r="G5" s="30">
        <v>7.3428752413716696</v>
      </c>
      <c r="H5" s="30"/>
      <c r="I5" s="30"/>
      <c r="J5" s="30"/>
      <c r="K5" s="30"/>
      <c r="M5" s="43" t="s">
        <v>10</v>
      </c>
      <c r="N5" t="s">
        <v>44</v>
      </c>
      <c r="O5" s="44" t="s">
        <v>20</v>
      </c>
    </row>
    <row r="6" spans="1:15" x14ac:dyDescent="0.2">
      <c r="A6" s="20">
        <v>0.4</v>
      </c>
      <c r="B6" s="20">
        <v>0.41033731789412298</v>
      </c>
      <c r="C6" s="21">
        <v>-0.58236647215808401</v>
      </c>
      <c r="D6" s="21">
        <v>49.274440089638802</v>
      </c>
      <c r="E6" s="30">
        <v>114.84381776817099</v>
      </c>
      <c r="F6" s="30">
        <v>121.56459486791699</v>
      </c>
      <c r="G6" s="30">
        <v>11.440683548018701</v>
      </c>
      <c r="H6" s="30"/>
      <c r="I6" s="30"/>
      <c r="J6" s="30"/>
      <c r="K6" s="30"/>
      <c r="M6" s="43" t="s">
        <v>11</v>
      </c>
      <c r="N6" t="s">
        <v>45</v>
      </c>
      <c r="O6" s="44" t="s">
        <v>46</v>
      </c>
    </row>
    <row r="7" spans="1:15" x14ac:dyDescent="0.2">
      <c r="A7" s="20">
        <v>0.45</v>
      </c>
      <c r="B7" s="20">
        <v>0.45055376634217897</v>
      </c>
      <c r="C7" s="21">
        <v>-21.8074422317695</v>
      </c>
      <c r="D7" s="21">
        <v>56.968569621500599</v>
      </c>
      <c r="E7" s="30">
        <v>94.511844735477496</v>
      </c>
      <c r="F7" s="30">
        <v>313.60649870943399</v>
      </c>
      <c r="G7" s="30">
        <v>37.776229624831799</v>
      </c>
      <c r="H7" s="30"/>
      <c r="I7" s="30"/>
      <c r="J7" s="30"/>
      <c r="K7" s="30"/>
      <c r="M7" s="43" t="s">
        <v>12</v>
      </c>
      <c r="N7" t="s">
        <v>47</v>
      </c>
      <c r="O7" s="44" t="s">
        <v>22</v>
      </c>
    </row>
    <row r="8" spans="1:15" x14ac:dyDescent="0.2">
      <c r="A8" s="20">
        <v>0.5</v>
      </c>
      <c r="B8" s="20">
        <v>0.50863841114133002</v>
      </c>
      <c r="C8" s="21">
        <v>-38.844389715630001</v>
      </c>
      <c r="D8" s="21">
        <v>61.085079509246199</v>
      </c>
      <c r="E8" s="30">
        <v>124.088239846543</v>
      </c>
      <c r="F8" s="30">
        <v>354.18991916801798</v>
      </c>
      <c r="G8" s="30">
        <v>36.894174236678303</v>
      </c>
      <c r="H8" s="30"/>
      <c r="I8" s="30"/>
      <c r="J8" s="30"/>
      <c r="K8" s="30"/>
      <c r="M8" s="43" t="s">
        <v>13</v>
      </c>
      <c r="N8" t="s">
        <v>48</v>
      </c>
      <c r="O8" s="44" t="s">
        <v>23</v>
      </c>
    </row>
    <row r="9" spans="1:15" x14ac:dyDescent="0.2">
      <c r="A9" s="20">
        <v>0.55000000000000004</v>
      </c>
      <c r="B9" s="20">
        <v>0.54987371377326799</v>
      </c>
      <c r="C9" s="21">
        <v>-65.051745237116705</v>
      </c>
      <c r="D9" s="21">
        <v>67.4812056431157</v>
      </c>
      <c r="E9" s="30">
        <v>134.49396893074601</v>
      </c>
      <c r="F9" s="30">
        <v>471.56338440996598</v>
      </c>
      <c r="G9" s="30">
        <v>45.739434337096696</v>
      </c>
      <c r="H9" s="30"/>
      <c r="I9" s="30"/>
      <c r="J9" s="30"/>
      <c r="K9" s="30"/>
      <c r="M9" s="43" t="s">
        <v>14</v>
      </c>
      <c r="N9" t="s">
        <v>49</v>
      </c>
      <c r="O9" s="44" t="s">
        <v>24</v>
      </c>
    </row>
    <row r="10" spans="1:15" x14ac:dyDescent="0.2">
      <c r="A10" s="20">
        <v>0.6</v>
      </c>
      <c r="B10" s="20">
        <v>0.60445470381740796</v>
      </c>
      <c r="C10" s="21">
        <v>-95.264240108797694</v>
      </c>
      <c r="D10" s="21">
        <v>73.082234984730405</v>
      </c>
      <c r="E10" s="30">
        <v>100.608875071401</v>
      </c>
      <c r="F10" s="30"/>
      <c r="G10" s="30"/>
      <c r="H10" s="30">
        <v>151.26151531445601</v>
      </c>
      <c r="I10" s="30">
        <v>23.286520508529499</v>
      </c>
      <c r="J10" s="30">
        <v>1020.1381944362601</v>
      </c>
      <c r="K10" s="30">
        <v>29.817132253151101</v>
      </c>
      <c r="M10" s="43" t="s">
        <v>15</v>
      </c>
      <c r="N10" t="s">
        <v>50</v>
      </c>
      <c r="O10" s="44" t="s">
        <v>23</v>
      </c>
    </row>
    <row r="11" spans="1:15" x14ac:dyDescent="0.2">
      <c r="A11" s="20">
        <v>0.65</v>
      </c>
      <c r="B11" s="20">
        <v>0.64807173107406002</v>
      </c>
      <c r="C11" s="21">
        <v>-107.341911103801</v>
      </c>
      <c r="D11" s="21">
        <v>74.477884668132305</v>
      </c>
      <c r="E11" s="30">
        <v>96.450277131678405</v>
      </c>
      <c r="F11" s="30"/>
      <c r="G11" s="30"/>
      <c r="H11" s="30">
        <v>184.67918656317201</v>
      </c>
      <c r="I11" s="30">
        <v>28.663241306002298</v>
      </c>
      <c r="J11" s="30">
        <v>1293.50482524987</v>
      </c>
      <c r="K11" s="30">
        <v>4.9241309560876498</v>
      </c>
      <c r="M11" s="43" t="s">
        <v>16</v>
      </c>
      <c r="N11" t="s">
        <v>51</v>
      </c>
      <c r="O11" s="44" t="s">
        <v>23</v>
      </c>
    </row>
    <row r="12" spans="1:15" x14ac:dyDescent="0.2">
      <c r="A12" s="20">
        <v>0.7</v>
      </c>
      <c r="B12" s="20">
        <v>0.70498001725485104</v>
      </c>
      <c r="C12" s="21">
        <v>-120.479833910371</v>
      </c>
      <c r="D12" s="21">
        <v>74.553272523711499</v>
      </c>
      <c r="E12" s="30">
        <v>79.735097858074397</v>
      </c>
      <c r="F12" s="30"/>
      <c r="G12" s="30"/>
      <c r="H12" s="30">
        <v>197.05426068902401</v>
      </c>
      <c r="I12" s="30">
        <v>40.715015829446003</v>
      </c>
      <c r="J12" s="30">
        <v>1669.0457619911999</v>
      </c>
      <c r="K12" s="30">
        <v>19.722653854354601</v>
      </c>
      <c r="M12" s="43" t="s">
        <v>17</v>
      </c>
      <c r="N12" t="s">
        <v>52</v>
      </c>
      <c r="O12" s="44" t="s">
        <v>23</v>
      </c>
    </row>
    <row r="13" spans="1:15" x14ac:dyDescent="0.2">
      <c r="A13" s="20">
        <v>0.75</v>
      </c>
      <c r="B13" s="20">
        <v>0.75399806576546602</v>
      </c>
      <c r="C13" s="21">
        <v>-138.83593101762301</v>
      </c>
      <c r="D13" s="21">
        <v>76.525989233672405</v>
      </c>
      <c r="E13" s="30">
        <v>80.424208943326406</v>
      </c>
      <c r="F13" s="30"/>
      <c r="G13" s="30"/>
      <c r="H13" s="30">
        <v>258.86058138270698</v>
      </c>
      <c r="I13" s="30">
        <v>39.578522663392803</v>
      </c>
      <c r="J13" s="30">
        <v>1928.77228320982</v>
      </c>
      <c r="K13" s="30">
        <v>14.694194377371</v>
      </c>
      <c r="M13" s="43" t="s">
        <v>18</v>
      </c>
      <c r="N13" t="s">
        <v>53</v>
      </c>
      <c r="O13" s="44" t="s">
        <v>24</v>
      </c>
    </row>
    <row r="14" spans="1:15" ht="16" thickBot="1" x14ac:dyDescent="0.25">
      <c r="A14" s="20">
        <v>0.8</v>
      </c>
      <c r="B14" s="20">
        <v>0.81471984614412596</v>
      </c>
      <c r="C14" s="21">
        <v>-149.13147406343299</v>
      </c>
      <c r="D14" s="21">
        <v>77.233281503009195</v>
      </c>
      <c r="E14" s="30">
        <v>99.715649495669695</v>
      </c>
      <c r="F14" s="30"/>
      <c r="G14" s="30"/>
      <c r="H14" s="30">
        <v>246.749303613064</v>
      </c>
      <c r="I14" s="30">
        <v>47.081289004276201</v>
      </c>
      <c r="J14" s="30">
        <v>2124.73273041419</v>
      </c>
      <c r="K14" s="30">
        <v>30.582974136766701</v>
      </c>
      <c r="M14" s="45" t="s">
        <v>19</v>
      </c>
      <c r="N14" s="46" t="s">
        <v>54</v>
      </c>
      <c r="O14" s="47" t="s">
        <v>23</v>
      </c>
    </row>
    <row r="15" spans="1:15" x14ac:dyDescent="0.2">
      <c r="A15" s="20">
        <v>0.85</v>
      </c>
      <c r="B15" s="20">
        <v>0.84760488547341595</v>
      </c>
      <c r="C15" s="21">
        <v>-172.120853199674</v>
      </c>
      <c r="D15" s="21">
        <v>80.084420253504305</v>
      </c>
      <c r="E15" s="30">
        <v>102.03502187861901</v>
      </c>
      <c r="F15" s="30"/>
      <c r="G15" s="30"/>
      <c r="H15" s="30">
        <v>312.98630978052199</v>
      </c>
      <c r="I15" s="30">
        <v>49.0740907735196</v>
      </c>
      <c r="J15" s="30">
        <v>2075.0813120827302</v>
      </c>
      <c r="K15" s="30">
        <v>9.2865846321954706</v>
      </c>
    </row>
    <row r="16" spans="1:15" x14ac:dyDescent="0.2">
      <c r="A16" s="20">
        <v>0.9</v>
      </c>
      <c r="B16" s="20">
        <v>0.90075364353476595</v>
      </c>
      <c r="C16" s="21">
        <v>-229.24035551497599</v>
      </c>
      <c r="D16" s="21">
        <v>86.962046744424995</v>
      </c>
      <c r="E16" s="30">
        <v>185.92203818491001</v>
      </c>
      <c r="F16" s="30"/>
      <c r="G16" s="30"/>
      <c r="H16" s="30">
        <v>244.530189686097</v>
      </c>
      <c r="I16" s="30">
        <v>49.627504841976901</v>
      </c>
      <c r="J16" s="30">
        <v>2423.21866922143</v>
      </c>
      <c r="K16" s="30">
        <v>120.25561302334501</v>
      </c>
    </row>
    <row r="17" spans="1:11" x14ac:dyDescent="0.2">
      <c r="A17" s="20">
        <v>0.95</v>
      </c>
      <c r="B17" s="20">
        <v>0.93537082298908802</v>
      </c>
      <c r="C17" s="21">
        <v>-340.53621569773901</v>
      </c>
      <c r="D17" s="21">
        <v>103.950216197469</v>
      </c>
      <c r="E17" s="30">
        <v>167.96235873326299</v>
      </c>
      <c r="F17" s="30">
        <v>473.14367280692198</v>
      </c>
      <c r="G17" s="30">
        <v>40.322791266592802</v>
      </c>
      <c r="H17" s="30">
        <v>362.34054555467901</v>
      </c>
      <c r="I17" s="30">
        <v>45.924430942755798</v>
      </c>
      <c r="J17" s="30">
        <v>1803.78733293344</v>
      </c>
      <c r="K17" s="30"/>
    </row>
    <row r="19" spans="1:11" x14ac:dyDescent="0.2">
      <c r="B19" s="52" t="s">
        <v>38</v>
      </c>
      <c r="C19" s="52"/>
      <c r="D19" s="52"/>
      <c r="E19" s="52"/>
      <c r="F19" s="52"/>
      <c r="G19" s="52"/>
      <c r="H19" s="52"/>
      <c r="I19" s="52"/>
      <c r="J19" s="52"/>
      <c r="K19" s="52"/>
    </row>
    <row r="20" spans="1:11" x14ac:dyDescent="0.2">
      <c r="A20" t="s">
        <v>25</v>
      </c>
      <c r="B20" s="52"/>
      <c r="C20" s="52"/>
      <c r="D20" s="52"/>
      <c r="E20" s="52"/>
      <c r="F20" s="52"/>
      <c r="G20" s="52"/>
      <c r="H20" s="52"/>
      <c r="I20" s="52"/>
      <c r="J20" s="52"/>
      <c r="K20" s="52"/>
    </row>
    <row r="21" spans="1:11" x14ac:dyDescent="0.2">
      <c r="A21" s="2" t="s">
        <v>9</v>
      </c>
      <c r="B21" s="2" t="s">
        <v>10</v>
      </c>
      <c r="C21" s="2" t="s">
        <v>11</v>
      </c>
      <c r="D21" s="2" t="s">
        <v>12</v>
      </c>
      <c r="E21" s="2" t="s">
        <v>13</v>
      </c>
      <c r="F21" s="2" t="s">
        <v>14</v>
      </c>
      <c r="G21" s="2" t="s">
        <v>15</v>
      </c>
      <c r="H21" s="2" t="s">
        <v>16</v>
      </c>
      <c r="I21" s="2" t="s">
        <v>17</v>
      </c>
      <c r="J21" s="2" t="s">
        <v>18</v>
      </c>
      <c r="K21" s="2" t="s">
        <v>19</v>
      </c>
    </row>
    <row r="22" spans="1:11" x14ac:dyDescent="0.2">
      <c r="A22" s="1" t="s">
        <v>20</v>
      </c>
      <c r="B22" s="1" t="s">
        <v>20</v>
      </c>
      <c r="C22" s="1" t="s">
        <v>21</v>
      </c>
      <c r="D22" s="1" t="s">
        <v>22</v>
      </c>
      <c r="E22" s="1" t="s">
        <v>23</v>
      </c>
      <c r="F22" s="1" t="s">
        <v>24</v>
      </c>
      <c r="G22" s="1" t="s">
        <v>23</v>
      </c>
      <c r="H22" s="1" t="s">
        <v>23</v>
      </c>
      <c r="I22" s="1" t="s">
        <v>23</v>
      </c>
      <c r="J22" s="1" t="s">
        <v>24</v>
      </c>
      <c r="K22" s="1" t="s">
        <v>23</v>
      </c>
    </row>
    <row r="23" spans="1:11" x14ac:dyDescent="0.2">
      <c r="A23" s="20">
        <v>0.3</v>
      </c>
      <c r="B23" s="20">
        <v>0.30003927425322202</v>
      </c>
      <c r="C23" s="21">
        <v>40.7659787763248</v>
      </c>
      <c r="D23" s="21">
        <v>27.871825688068402</v>
      </c>
      <c r="E23" s="30">
        <v>62.862623835431997</v>
      </c>
      <c r="F23" s="30"/>
      <c r="G23" s="30"/>
      <c r="H23" s="30"/>
      <c r="I23" s="30"/>
      <c r="J23" s="30"/>
      <c r="K23" s="38"/>
    </row>
    <row r="24" spans="1:11" x14ac:dyDescent="0.2">
      <c r="A24" s="20">
        <v>0.35</v>
      </c>
      <c r="B24" s="20">
        <v>0.351056572967134</v>
      </c>
      <c r="C24" s="21">
        <v>26.806470780081899</v>
      </c>
      <c r="D24" s="21">
        <v>37.254221589147903</v>
      </c>
      <c r="E24" s="30">
        <v>83.902882694122596</v>
      </c>
      <c r="F24" s="30">
        <v>21.776497084220601</v>
      </c>
      <c r="G24" s="30">
        <v>7.3428752413716696</v>
      </c>
      <c r="H24" s="30"/>
      <c r="I24" s="30"/>
      <c r="J24" s="30"/>
      <c r="K24" s="38"/>
    </row>
    <row r="25" spans="1:11" x14ac:dyDescent="0.2">
      <c r="A25" s="20">
        <v>0.4</v>
      </c>
      <c r="B25" s="20">
        <v>0.41033731789412298</v>
      </c>
      <c r="C25" s="21">
        <v>-0.58236647215808401</v>
      </c>
      <c r="D25" s="21">
        <v>49.274440089638802</v>
      </c>
      <c r="E25" s="30">
        <v>114.84381776817099</v>
      </c>
      <c r="F25" s="30">
        <v>121.56459486791699</v>
      </c>
      <c r="G25" s="30">
        <v>11.440683548018701</v>
      </c>
      <c r="H25" s="30"/>
      <c r="I25" s="30"/>
      <c r="J25" s="30"/>
      <c r="K25" s="38"/>
    </row>
    <row r="26" spans="1:11" x14ac:dyDescent="0.2">
      <c r="A26" s="20">
        <v>0.45</v>
      </c>
      <c r="B26" s="20">
        <v>0.45055376634217897</v>
      </c>
      <c r="C26" s="21">
        <v>-21.8074422317695</v>
      </c>
      <c r="D26" s="21">
        <v>56.968569621500599</v>
      </c>
      <c r="E26" s="30">
        <v>94.511844735477496</v>
      </c>
      <c r="F26" s="30">
        <v>313.60649870943399</v>
      </c>
      <c r="G26" s="30">
        <v>37.776229624831799</v>
      </c>
      <c r="H26" s="30"/>
      <c r="I26" s="30"/>
      <c r="J26" s="30"/>
      <c r="K26" s="38"/>
    </row>
    <row r="27" spans="1:11" x14ac:dyDescent="0.2">
      <c r="A27" s="20">
        <v>0.5</v>
      </c>
      <c r="B27" s="20">
        <v>0.50863841114133002</v>
      </c>
      <c r="C27" s="21">
        <v>-38.844389715630001</v>
      </c>
      <c r="D27" s="21">
        <v>61.085079509246199</v>
      </c>
      <c r="E27" s="30">
        <v>124.088239846543</v>
      </c>
      <c r="F27" s="30">
        <v>354.18991916801798</v>
      </c>
      <c r="G27" s="30">
        <v>36.894174236678303</v>
      </c>
      <c r="H27" s="30"/>
      <c r="I27" s="30"/>
      <c r="J27" s="30"/>
      <c r="K27" s="38"/>
    </row>
    <row r="28" spans="1:11" x14ac:dyDescent="0.2">
      <c r="A28" s="20">
        <v>0.55000000000000004</v>
      </c>
      <c r="B28" s="20">
        <v>0.54987371377326799</v>
      </c>
      <c r="C28" s="21">
        <v>-65.051745237116705</v>
      </c>
      <c r="D28" s="21">
        <v>67.4812056431157</v>
      </c>
      <c r="E28" s="30">
        <v>134.49396893074601</v>
      </c>
      <c r="F28" s="30">
        <v>471.56338440996598</v>
      </c>
      <c r="G28" s="30">
        <v>45.739434337096696</v>
      </c>
      <c r="H28" s="30"/>
      <c r="I28" s="30"/>
      <c r="J28" s="30"/>
      <c r="K28" s="38"/>
    </row>
    <row r="29" spans="1:11" x14ac:dyDescent="0.2">
      <c r="A29" s="20">
        <v>0.6</v>
      </c>
      <c r="B29" s="20">
        <v>0.59085692405995804</v>
      </c>
      <c r="C29" s="21">
        <v>-102.79919462273899</v>
      </c>
      <c r="D29" s="21">
        <v>75.115756989839895</v>
      </c>
      <c r="E29" s="30">
        <v>63.304616651962903</v>
      </c>
      <c r="F29" s="30">
        <v>72.992382785421398</v>
      </c>
      <c r="G29" s="30">
        <v>13.245859031635501</v>
      </c>
      <c r="H29" s="30">
        <v>180.08021090452999</v>
      </c>
      <c r="I29" s="30">
        <v>24.9521209995468</v>
      </c>
      <c r="J29" s="30">
        <v>1023.45062601991</v>
      </c>
      <c r="K29" s="38"/>
    </row>
    <row r="30" spans="1:11" x14ac:dyDescent="0.2">
      <c r="A30" s="20">
        <v>0.65</v>
      </c>
      <c r="B30" s="20">
        <v>0.67182841785925396</v>
      </c>
      <c r="C30" s="21">
        <v>-114.54928159903</v>
      </c>
      <c r="D30" s="21">
        <v>75.137797014658005</v>
      </c>
      <c r="E30" s="30">
        <v>62.972772934834097</v>
      </c>
      <c r="F30" s="30"/>
      <c r="G30" s="30"/>
      <c r="H30" s="30">
        <v>251.19915798002501</v>
      </c>
      <c r="I30" s="30">
        <v>31.346010988655699</v>
      </c>
      <c r="J30" s="30">
        <v>1535.23223102109</v>
      </c>
      <c r="K30" s="38"/>
    </row>
    <row r="31" spans="1:11" x14ac:dyDescent="0.2">
      <c r="A31" s="20">
        <v>0.7</v>
      </c>
      <c r="B31" s="20">
        <v>0.70029475495747295</v>
      </c>
      <c r="C31" s="21">
        <v>-132.08090362735899</v>
      </c>
      <c r="D31" s="21">
        <v>77.047426114747395</v>
      </c>
      <c r="E31" s="30">
        <v>70.4698784452806</v>
      </c>
      <c r="F31" s="30">
        <v>48.869317494094602</v>
      </c>
      <c r="G31" s="30">
        <v>6.1254568328097498</v>
      </c>
      <c r="H31" s="30">
        <v>237.57295294016302</v>
      </c>
      <c r="I31" s="30">
        <v>38.247069739576546</v>
      </c>
      <c r="J31" s="30">
        <v>1567.6484700460551</v>
      </c>
      <c r="K31" s="38"/>
    </row>
    <row r="32" spans="1:11" x14ac:dyDescent="0.2">
      <c r="A32" s="20">
        <v>0.75</v>
      </c>
      <c r="B32" s="20">
        <v>0.74722537052593896</v>
      </c>
      <c r="C32" s="21">
        <v>-149.61252565568799</v>
      </c>
      <c r="D32" s="21">
        <v>78.957055214836799</v>
      </c>
      <c r="E32" s="30">
        <v>77.966983955727102</v>
      </c>
      <c r="F32" s="30">
        <v>97.738634988189204</v>
      </c>
      <c r="G32" s="30">
        <v>12.2509136656195</v>
      </c>
      <c r="H32" s="30">
        <v>223.94674790030101</v>
      </c>
      <c r="I32" s="30">
        <v>45.148128490497399</v>
      </c>
      <c r="J32" s="30">
        <v>1600.0647090710199</v>
      </c>
      <c r="K32" s="38"/>
    </row>
    <row r="33" spans="1:11" x14ac:dyDescent="0.2">
      <c r="A33" s="20">
        <v>0.8</v>
      </c>
      <c r="B33" s="20">
        <f>AVERAGE(B32,B34)</f>
        <v>0.79961650267769491</v>
      </c>
      <c r="C33" s="33">
        <f t="shared" ref="C33" si="0">AVERAGE(C32,C34)</f>
        <v>-163.304448459296</v>
      </c>
      <c r="D33" s="33">
        <f>AVERAGE(D32,D34)</f>
        <v>79.965488821574894</v>
      </c>
      <c r="E33" s="30">
        <f>AVERAGE(E32,E34)</f>
        <v>88.0050027072066</v>
      </c>
      <c r="F33" s="30">
        <f t="shared" ref="F33:J33" si="1">AVERAGE(F32,F34)</f>
        <v>150.77127854469359</v>
      </c>
      <c r="G33" s="30">
        <f t="shared" si="1"/>
        <v>20.781974443365051</v>
      </c>
      <c r="H33" s="30">
        <f t="shared" si="1"/>
        <v>239.23909638373249</v>
      </c>
      <c r="I33" s="30">
        <f t="shared" si="1"/>
        <v>43.274506276720402</v>
      </c>
      <c r="J33" s="30">
        <f t="shared" si="1"/>
        <v>1796.8346467461051</v>
      </c>
      <c r="K33" s="38"/>
    </row>
    <row r="34" spans="1:11" x14ac:dyDescent="0.2">
      <c r="A34" s="20">
        <v>0.85</v>
      </c>
      <c r="B34" s="20">
        <v>0.85200763482945097</v>
      </c>
      <c r="C34" s="21">
        <v>-176.99637126290401</v>
      </c>
      <c r="D34" s="21">
        <v>80.973922428313003</v>
      </c>
      <c r="E34" s="30">
        <v>98.043021458686098</v>
      </c>
      <c r="F34" s="30">
        <v>203.803922101198</v>
      </c>
      <c r="G34" s="30">
        <v>29.313035221110599</v>
      </c>
      <c r="H34" s="30">
        <v>254.531444867164</v>
      </c>
      <c r="I34" s="30">
        <v>41.400884062943398</v>
      </c>
      <c r="J34" s="30">
        <v>1993.6045844211901</v>
      </c>
      <c r="K34" s="38"/>
    </row>
    <row r="35" spans="1:11" x14ac:dyDescent="0.2">
      <c r="A35" s="20">
        <v>0.9</v>
      </c>
      <c r="B35" s="20">
        <v>0.90558707453857901</v>
      </c>
      <c r="C35" s="21">
        <v>-248.67684389999999</v>
      </c>
      <c r="D35" s="21">
        <v>91.652757078022802</v>
      </c>
      <c r="E35" s="30">
        <v>121.27480136012301</v>
      </c>
      <c r="F35" s="30">
        <v>212.575300724144</v>
      </c>
      <c r="G35" s="30">
        <v>14.128868259591</v>
      </c>
      <c r="H35" s="30">
        <v>406.09208300398001</v>
      </c>
      <c r="I35" s="30">
        <v>44.5660758792773</v>
      </c>
      <c r="J35" s="30">
        <v>2184.32941068846</v>
      </c>
      <c r="K35" s="38"/>
    </row>
    <row r="36" spans="1:11" x14ac:dyDescent="0.2">
      <c r="A36" s="20">
        <v>0.95</v>
      </c>
      <c r="B36" s="20">
        <v>0.93537082298908802</v>
      </c>
      <c r="C36" s="21">
        <v>-340.53621569773901</v>
      </c>
      <c r="D36" s="21">
        <v>103.950216197469</v>
      </c>
      <c r="E36" s="30">
        <v>167.96235873326299</v>
      </c>
      <c r="F36" s="30">
        <v>473.14367280692198</v>
      </c>
      <c r="G36" s="30">
        <v>40.322791266592802</v>
      </c>
      <c r="H36" s="30">
        <v>362.34054555467901</v>
      </c>
      <c r="I36" s="30">
        <v>45.924430942755798</v>
      </c>
      <c r="J36" s="30">
        <v>1803.78733293344</v>
      </c>
      <c r="K36" s="38"/>
    </row>
    <row r="37" spans="1:11" hidden="1" x14ac:dyDescent="0.2"/>
  </sheetData>
  <mergeCells count="3">
    <mergeCell ref="B1:K1"/>
    <mergeCell ref="B19:K20"/>
    <mergeCell ref="M2:O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4CD1-8664-49B6-AF6B-67E9B61DD1FF}">
  <sheetPr codeName="Sheet7"/>
  <dimension ref="A1:N36"/>
  <sheetViews>
    <sheetView zoomScaleNormal="100" workbookViewId="0">
      <selection activeCell="L2" sqref="L2:N14"/>
    </sheetView>
  </sheetViews>
  <sheetFormatPr baseColWidth="10" defaultColWidth="11.5" defaultRowHeight="15" x14ac:dyDescent="0.2"/>
  <cols>
    <col min="8" max="8" width="14.6640625" customWidth="1"/>
    <col min="12" max="12" width="18" bestFit="1" customWidth="1"/>
    <col min="13" max="13" width="26.83203125" bestFit="1" customWidth="1"/>
  </cols>
  <sheetData>
    <row r="1" spans="1:14" ht="20" thickBot="1" x14ac:dyDescent="0.3">
      <c r="A1" s="51" t="s">
        <v>37</v>
      </c>
      <c r="B1" s="51"/>
      <c r="C1" s="51"/>
      <c r="D1" s="51"/>
      <c r="E1" s="51"/>
      <c r="F1" s="51"/>
      <c r="G1" s="51"/>
      <c r="H1" s="51"/>
      <c r="I1" s="51"/>
      <c r="J1" s="51"/>
    </row>
    <row r="2" spans="1:14" ht="16" thickBot="1" x14ac:dyDescent="0.25">
      <c r="A2" s="2" t="s">
        <v>9</v>
      </c>
      <c r="B2" s="2" t="s">
        <v>11</v>
      </c>
      <c r="C2" s="2" t="s">
        <v>12</v>
      </c>
      <c r="D2" s="2" t="s">
        <v>13</v>
      </c>
      <c r="E2" s="2" t="s">
        <v>14</v>
      </c>
      <c r="F2" s="2" t="s">
        <v>15</v>
      </c>
      <c r="G2" s="2" t="s">
        <v>16</v>
      </c>
      <c r="H2" s="2" t="s">
        <v>17</v>
      </c>
      <c r="I2" s="2" t="s">
        <v>18</v>
      </c>
      <c r="J2" s="2" t="s">
        <v>19</v>
      </c>
      <c r="L2" s="53" t="s">
        <v>39</v>
      </c>
      <c r="M2" s="54"/>
      <c r="N2" s="55"/>
    </row>
    <row r="3" spans="1:14" ht="16" thickBot="1" x14ac:dyDescent="0.25">
      <c r="A3" s="1" t="s">
        <v>20</v>
      </c>
      <c r="B3" s="1" t="s">
        <v>21</v>
      </c>
      <c r="C3" s="1" t="s">
        <v>22</v>
      </c>
      <c r="D3" s="1" t="s">
        <v>23</v>
      </c>
      <c r="E3" s="1" t="s">
        <v>24</v>
      </c>
      <c r="F3" s="1" t="s">
        <v>23</v>
      </c>
      <c r="G3" s="1" t="s">
        <v>23</v>
      </c>
      <c r="H3" s="1" t="s">
        <v>23</v>
      </c>
      <c r="I3" s="1" t="s">
        <v>24</v>
      </c>
      <c r="J3" s="1" t="s">
        <v>23</v>
      </c>
      <c r="L3" s="40" t="s">
        <v>40</v>
      </c>
      <c r="M3" s="41" t="s">
        <v>41</v>
      </c>
      <c r="N3" s="42" t="s">
        <v>42</v>
      </c>
    </row>
    <row r="4" spans="1:14" x14ac:dyDescent="0.2">
      <c r="A4" s="3">
        <v>0.30091264000000001</v>
      </c>
      <c r="B4" s="4">
        <v>25.169098600000002</v>
      </c>
      <c r="C4" s="4">
        <v>35.781452600000001</v>
      </c>
      <c r="D4" s="5">
        <v>81.1053</v>
      </c>
      <c r="E4" s="5"/>
      <c r="F4" s="5">
        <v>31.430672699999999</v>
      </c>
      <c r="G4" s="5"/>
      <c r="H4" s="5"/>
      <c r="I4" s="5"/>
      <c r="J4" s="5"/>
      <c r="L4" s="43" t="s">
        <v>9</v>
      </c>
      <c r="M4" t="s">
        <v>43</v>
      </c>
      <c r="N4" s="44" t="s">
        <v>20</v>
      </c>
    </row>
    <row r="5" spans="1:14" x14ac:dyDescent="0.2">
      <c r="A5" s="3">
        <v>0.34953195999999997</v>
      </c>
      <c r="B5" s="4">
        <v>-1.0224032999999999</v>
      </c>
      <c r="C5" s="4">
        <v>49.451024099999998</v>
      </c>
      <c r="D5" s="5">
        <v>87.113100000000003</v>
      </c>
      <c r="E5" s="5">
        <v>77.4876711</v>
      </c>
      <c r="F5" s="5">
        <v>14.007043599999999</v>
      </c>
      <c r="G5" s="5"/>
      <c r="H5" s="5"/>
      <c r="I5" s="5"/>
      <c r="J5" s="5"/>
      <c r="L5" s="43" t="s">
        <v>10</v>
      </c>
      <c r="M5" t="s">
        <v>44</v>
      </c>
      <c r="N5" s="44" t="s">
        <v>20</v>
      </c>
    </row>
    <row r="6" spans="1:14" x14ac:dyDescent="0.2">
      <c r="A6" s="3">
        <v>0.40204145800000002</v>
      </c>
      <c r="B6" s="4">
        <v>-32.685422490000001</v>
      </c>
      <c r="C6" s="4">
        <v>61.757813419999998</v>
      </c>
      <c r="D6" s="5">
        <v>96.124799999999993</v>
      </c>
      <c r="E6" s="5">
        <v>168.5425778</v>
      </c>
      <c r="F6" s="5">
        <v>27.84262988</v>
      </c>
      <c r="G6" s="5"/>
      <c r="H6" s="5"/>
      <c r="I6" s="5"/>
      <c r="J6" s="5"/>
      <c r="L6" s="43" t="s">
        <v>11</v>
      </c>
      <c r="M6" t="s">
        <v>45</v>
      </c>
      <c r="N6" s="44" t="s">
        <v>46</v>
      </c>
    </row>
    <row r="7" spans="1:14" x14ac:dyDescent="0.2">
      <c r="A7" s="3">
        <v>0.44876727999999999</v>
      </c>
      <c r="B7" s="4">
        <v>-60.1600106</v>
      </c>
      <c r="C7" s="4">
        <v>69.852284999999995</v>
      </c>
      <c r="D7" s="5">
        <v>118.65405</v>
      </c>
      <c r="E7" s="5">
        <v>213.33081100000001</v>
      </c>
      <c r="F7" s="5">
        <v>32.313441300000001</v>
      </c>
      <c r="G7" s="5"/>
      <c r="H7" s="5"/>
      <c r="I7" s="5"/>
      <c r="J7" s="5"/>
      <c r="L7" s="43" t="s">
        <v>12</v>
      </c>
      <c r="M7" t="s">
        <v>47</v>
      </c>
      <c r="N7" s="44" t="s">
        <v>22</v>
      </c>
    </row>
    <row r="8" spans="1:14" x14ac:dyDescent="0.2">
      <c r="A8" s="3">
        <v>0.49920558999999998</v>
      </c>
      <c r="B8" s="4">
        <v>-92.688639800000004</v>
      </c>
      <c r="C8" s="4">
        <v>77.8908378</v>
      </c>
      <c r="D8" s="5">
        <v>126.16379999999999</v>
      </c>
      <c r="E8" s="5">
        <v>305.11580900000001</v>
      </c>
      <c r="F8" s="5">
        <v>46.7032065</v>
      </c>
      <c r="G8" s="5"/>
      <c r="H8" s="5"/>
      <c r="I8" s="5"/>
      <c r="J8" s="5"/>
      <c r="L8" s="43" t="s">
        <v>13</v>
      </c>
      <c r="M8" t="s">
        <v>48</v>
      </c>
      <c r="N8" s="44" t="s">
        <v>23</v>
      </c>
    </row>
    <row r="9" spans="1:14" x14ac:dyDescent="0.2">
      <c r="A9" s="3">
        <v>0.549465074</v>
      </c>
      <c r="B9" s="4">
        <v>-111.4685891</v>
      </c>
      <c r="C9" s="4">
        <v>79.406824450000002</v>
      </c>
      <c r="D9" s="5">
        <v>40.55265</v>
      </c>
      <c r="E9" s="5"/>
      <c r="F9" s="5"/>
      <c r="G9" s="5">
        <v>220.2414785</v>
      </c>
      <c r="H9" s="5">
        <v>30.209723619999998</v>
      </c>
      <c r="I9" s="5">
        <v>1231.657545</v>
      </c>
      <c r="J9" s="5"/>
      <c r="L9" s="43" t="s">
        <v>14</v>
      </c>
      <c r="M9" t="s">
        <v>49</v>
      </c>
      <c r="N9" s="44" t="s">
        <v>24</v>
      </c>
    </row>
    <row r="10" spans="1:14" x14ac:dyDescent="0.2">
      <c r="A10" s="3">
        <v>0.600189529</v>
      </c>
      <c r="B10" s="4">
        <v>-119.3177108</v>
      </c>
      <c r="C10" s="4">
        <v>78.821886129999996</v>
      </c>
      <c r="D10" s="5">
        <v>54.0702</v>
      </c>
      <c r="E10" s="5"/>
      <c r="F10" s="5"/>
      <c r="G10" s="5">
        <v>242.08156349999999</v>
      </c>
      <c r="H10" s="5">
        <v>30.41291412</v>
      </c>
      <c r="I10" s="5">
        <v>1311.3748849999999</v>
      </c>
      <c r="J10" s="5"/>
      <c r="L10" s="43" t="s">
        <v>15</v>
      </c>
      <c r="M10" t="s">
        <v>50</v>
      </c>
      <c r="N10" s="44" t="s">
        <v>23</v>
      </c>
    </row>
    <row r="11" spans="1:14" x14ac:dyDescent="0.2">
      <c r="A11" s="3">
        <v>0.65461968699999995</v>
      </c>
      <c r="B11" s="4">
        <v>-136.28272680000001</v>
      </c>
      <c r="C11" s="4">
        <v>80.288378050000006</v>
      </c>
      <c r="D11" s="5">
        <v>52.568249999999999</v>
      </c>
      <c r="E11" s="5"/>
      <c r="F11" s="5"/>
      <c r="G11" s="5">
        <v>258.34866890000001</v>
      </c>
      <c r="H11" s="5">
        <v>37.012656890000002</v>
      </c>
      <c r="I11" s="5">
        <v>1972.4800729999999</v>
      </c>
      <c r="J11" s="5"/>
      <c r="L11" s="43" t="s">
        <v>16</v>
      </c>
      <c r="M11" t="s">
        <v>51</v>
      </c>
      <c r="N11" s="44" t="s">
        <v>23</v>
      </c>
    </row>
    <row r="12" spans="1:14" x14ac:dyDescent="0.2">
      <c r="A12" s="3">
        <v>0.70014773799999996</v>
      </c>
      <c r="B12" s="4">
        <v>-148.4215476</v>
      </c>
      <c r="C12" s="4">
        <v>80.8339529</v>
      </c>
      <c r="D12" s="5">
        <v>52.568249999999999</v>
      </c>
      <c r="E12" s="5"/>
      <c r="F12" s="5"/>
      <c r="G12" s="5">
        <v>289.145599</v>
      </c>
      <c r="H12" s="5">
        <v>42.788449319999998</v>
      </c>
      <c r="I12" s="5">
        <v>1926.531547</v>
      </c>
      <c r="J12" s="5"/>
      <c r="L12" s="43" t="s">
        <v>17</v>
      </c>
      <c r="M12" t="s">
        <v>52</v>
      </c>
      <c r="N12" s="44" t="s">
        <v>23</v>
      </c>
    </row>
    <row r="13" spans="1:14" x14ac:dyDescent="0.2">
      <c r="A13" s="3">
        <v>0.75217336999999995</v>
      </c>
      <c r="B13" s="4">
        <v>-167.47105300000001</v>
      </c>
      <c r="C13" s="4">
        <v>82.437189500000002</v>
      </c>
      <c r="D13" s="5">
        <v>51.066299999999998</v>
      </c>
      <c r="E13" s="5"/>
      <c r="F13" s="5"/>
      <c r="G13" s="5">
        <v>340.16364499999997</v>
      </c>
      <c r="H13" s="5">
        <v>45.791382599999999</v>
      </c>
      <c r="I13" s="5">
        <v>2058.5497</v>
      </c>
      <c r="J13" s="5"/>
      <c r="L13" s="43" t="s">
        <v>18</v>
      </c>
      <c r="M13" t="s">
        <v>53</v>
      </c>
      <c r="N13" s="44" t="s">
        <v>24</v>
      </c>
    </row>
    <row r="14" spans="1:14" ht="16" thickBot="1" x14ac:dyDescent="0.25">
      <c r="A14" s="3">
        <v>0.80066575500000003</v>
      </c>
      <c r="B14" s="4">
        <v>-183.12511409999999</v>
      </c>
      <c r="C14" s="4">
        <v>83.336339929999994</v>
      </c>
      <c r="D14" s="5">
        <v>57.074100000000001</v>
      </c>
      <c r="E14" s="5"/>
      <c r="F14" s="5"/>
      <c r="G14" s="5">
        <v>368.38040599999999</v>
      </c>
      <c r="H14" s="5">
        <v>49.868869109999999</v>
      </c>
      <c r="I14" s="5">
        <v>2277.9850879999999</v>
      </c>
      <c r="J14" s="5"/>
      <c r="L14" s="45" t="s">
        <v>19</v>
      </c>
      <c r="M14" s="46" t="s">
        <v>54</v>
      </c>
      <c r="N14" s="47" t="s">
        <v>23</v>
      </c>
    </row>
    <row r="15" spans="1:14" x14ac:dyDescent="0.2">
      <c r="A15" s="3">
        <v>0.85096464100000002</v>
      </c>
      <c r="B15" s="4">
        <v>-226.43265919999999</v>
      </c>
      <c r="C15" s="4">
        <v>88.875959339999994</v>
      </c>
      <c r="D15" s="5">
        <v>97.626750000000001</v>
      </c>
      <c r="E15" s="5"/>
      <c r="F15" s="5"/>
      <c r="G15" s="5">
        <v>389.35058329999998</v>
      </c>
      <c r="H15" s="5">
        <v>49.688142650000003</v>
      </c>
      <c r="I15" s="5">
        <v>2520.5233520000002</v>
      </c>
      <c r="J15" s="5">
        <v>48.960259010000001</v>
      </c>
    </row>
    <row r="16" spans="1:14" x14ac:dyDescent="0.2">
      <c r="A16" s="3">
        <v>0.89899783</v>
      </c>
      <c r="B16" s="4">
        <v>-337.17893700000002</v>
      </c>
      <c r="C16" s="4">
        <v>105.28584499999999</v>
      </c>
      <c r="D16" s="5">
        <v>175.72815</v>
      </c>
      <c r="E16" s="5"/>
      <c r="F16" s="5"/>
      <c r="G16" s="5">
        <v>492.902581</v>
      </c>
      <c r="H16" s="5">
        <v>49.960233700000003</v>
      </c>
      <c r="I16" s="5">
        <v>2541.23999</v>
      </c>
      <c r="J16" s="5">
        <v>73.835102500000005</v>
      </c>
    </row>
    <row r="17" spans="1:10" x14ac:dyDescent="0.2">
      <c r="A17" s="3">
        <v>0.93229691999999997</v>
      </c>
      <c r="B17" s="4">
        <v>-551.44518200000005</v>
      </c>
      <c r="C17" s="4">
        <v>138.073004</v>
      </c>
      <c r="D17" s="5">
        <v>196.75545</v>
      </c>
      <c r="E17" s="5">
        <v>447.69433900000001</v>
      </c>
      <c r="F17" s="5">
        <v>49.078372199999997</v>
      </c>
      <c r="G17" s="5">
        <v>495.36101600000001</v>
      </c>
      <c r="H17" s="5">
        <v>49.991532100000001</v>
      </c>
      <c r="I17" s="5">
        <v>2531.9430900000002</v>
      </c>
      <c r="J17" s="5">
        <v>68.329787400000001</v>
      </c>
    </row>
    <row r="19" spans="1:10" x14ac:dyDescent="0.2">
      <c r="A19" s="52" t="s">
        <v>38</v>
      </c>
      <c r="B19" s="52"/>
      <c r="C19" s="52"/>
      <c r="D19" s="52"/>
      <c r="E19" s="52"/>
      <c r="F19" s="52"/>
      <c r="G19" s="52"/>
      <c r="H19" s="52"/>
      <c r="I19" s="52"/>
      <c r="J19" s="52"/>
    </row>
    <row r="20" spans="1:10" x14ac:dyDescent="0.2">
      <c r="A20" s="52"/>
      <c r="B20" s="52"/>
      <c r="C20" s="52"/>
      <c r="D20" s="52"/>
      <c r="E20" s="52"/>
      <c r="F20" s="52"/>
      <c r="G20" s="52"/>
      <c r="H20" s="52"/>
      <c r="I20" s="52"/>
      <c r="J20" s="52"/>
    </row>
    <row r="21" spans="1:10" x14ac:dyDescent="0.2">
      <c r="A21" s="2" t="s">
        <v>9</v>
      </c>
      <c r="B21" s="2" t="s">
        <v>11</v>
      </c>
      <c r="C21" s="2" t="s">
        <v>12</v>
      </c>
      <c r="D21" s="2" t="s">
        <v>13</v>
      </c>
      <c r="E21" s="2" t="s">
        <v>14</v>
      </c>
      <c r="F21" s="2" t="s">
        <v>15</v>
      </c>
      <c r="G21" s="2" t="s">
        <v>16</v>
      </c>
      <c r="H21" s="2" t="s">
        <v>17</v>
      </c>
      <c r="I21" s="2" t="s">
        <v>18</v>
      </c>
      <c r="J21" s="2" t="s">
        <v>19</v>
      </c>
    </row>
    <row r="22" spans="1:10" x14ac:dyDescent="0.2">
      <c r="A22" s="1" t="s">
        <v>20</v>
      </c>
      <c r="B22" s="1" t="s">
        <v>21</v>
      </c>
      <c r="C22" s="1" t="s">
        <v>22</v>
      </c>
      <c r="D22" s="1" t="s">
        <v>23</v>
      </c>
      <c r="E22" s="1" t="s">
        <v>24</v>
      </c>
      <c r="F22" s="1" t="s">
        <v>23</v>
      </c>
      <c r="G22" s="1" t="s">
        <v>23</v>
      </c>
      <c r="H22" s="1" t="s">
        <v>23</v>
      </c>
      <c r="I22" s="1" t="s">
        <v>24</v>
      </c>
      <c r="J22" s="1" t="s">
        <v>23</v>
      </c>
    </row>
    <row r="23" spans="1:10" x14ac:dyDescent="0.2">
      <c r="A23" s="3">
        <v>0.30091264400000001</v>
      </c>
      <c r="B23" s="4">
        <v>25.169098640000001</v>
      </c>
      <c r="C23" s="4">
        <v>35.781452610000002</v>
      </c>
      <c r="D23" s="5">
        <v>81.1053</v>
      </c>
      <c r="E23" s="5"/>
      <c r="F23" s="5">
        <v>14.277107279999999</v>
      </c>
      <c r="G23" s="5"/>
      <c r="H23" s="5"/>
      <c r="I23" s="5"/>
      <c r="J23" s="37"/>
    </row>
    <row r="24" spans="1:10" x14ac:dyDescent="0.2">
      <c r="A24" s="3">
        <v>0.34953195999999997</v>
      </c>
      <c r="B24" s="4">
        <v>-1.0224032999999999</v>
      </c>
      <c r="C24" s="4">
        <v>49.451024099999998</v>
      </c>
      <c r="D24" s="5">
        <v>87.113100000000003</v>
      </c>
      <c r="E24" s="5">
        <v>77.4876711</v>
      </c>
      <c r="F24" s="5">
        <v>14.007043599999999</v>
      </c>
      <c r="G24" s="5"/>
      <c r="H24" s="5"/>
      <c r="I24" s="5"/>
      <c r="J24" s="37"/>
    </row>
    <row r="25" spans="1:10" x14ac:dyDescent="0.2">
      <c r="A25" s="3">
        <v>0.40204145800000002</v>
      </c>
      <c r="B25" s="4">
        <v>-32.685422490000001</v>
      </c>
      <c r="C25" s="4">
        <v>61.757813419999998</v>
      </c>
      <c r="D25" s="5">
        <v>96.124799999999993</v>
      </c>
      <c r="E25" s="5">
        <v>168.5425778</v>
      </c>
      <c r="F25" s="5">
        <v>27.84262988</v>
      </c>
      <c r="G25" s="5"/>
      <c r="H25" s="5"/>
      <c r="I25" s="5"/>
      <c r="J25" s="37"/>
    </row>
    <row r="26" spans="1:10" x14ac:dyDescent="0.2">
      <c r="A26" s="3">
        <v>0.44876727999999999</v>
      </c>
      <c r="B26" s="4">
        <v>-60.1600106</v>
      </c>
      <c r="C26" s="4">
        <v>69.852284999999995</v>
      </c>
      <c r="D26" s="5">
        <v>118.65405</v>
      </c>
      <c r="E26" s="5">
        <v>213.33081100000001</v>
      </c>
      <c r="F26" s="5">
        <v>32.313441300000001</v>
      </c>
      <c r="G26" s="5"/>
      <c r="H26" s="5"/>
      <c r="I26" s="5"/>
      <c r="J26" s="37"/>
    </row>
    <row r="27" spans="1:10" x14ac:dyDescent="0.2">
      <c r="A27" s="3">
        <v>0.49920558999999998</v>
      </c>
      <c r="B27" s="4">
        <v>-92.688639800000004</v>
      </c>
      <c r="C27" s="4">
        <v>77.8908378</v>
      </c>
      <c r="D27" s="5">
        <v>126.16379999999999</v>
      </c>
      <c r="E27" s="5">
        <v>305.11580900000001</v>
      </c>
      <c r="F27" s="5">
        <v>46.7032065</v>
      </c>
      <c r="G27" s="5"/>
      <c r="H27" s="5"/>
      <c r="I27" s="5"/>
      <c r="J27" s="37"/>
    </row>
    <row r="28" spans="1:10" x14ac:dyDescent="0.2">
      <c r="A28" s="3">
        <v>0.549465074</v>
      </c>
      <c r="B28" s="4">
        <v>-111.4685891</v>
      </c>
      <c r="C28" s="4">
        <v>79.406824450000002</v>
      </c>
      <c r="D28" s="5">
        <v>40.55265</v>
      </c>
      <c r="E28" s="5"/>
      <c r="F28" s="5"/>
      <c r="G28" s="5">
        <v>220.2414785</v>
      </c>
      <c r="H28" s="5">
        <v>30.209723619999998</v>
      </c>
      <c r="I28" s="5">
        <v>1231.657545</v>
      </c>
      <c r="J28" s="37"/>
    </row>
    <row r="29" spans="1:10" x14ac:dyDescent="0.2">
      <c r="A29" s="3">
        <v>0.600189529</v>
      </c>
      <c r="B29" s="4">
        <v>-119.3177108</v>
      </c>
      <c r="C29" s="4">
        <v>78.821886129999996</v>
      </c>
      <c r="D29" s="5">
        <v>54.0702</v>
      </c>
      <c r="E29" s="5"/>
      <c r="F29" s="5"/>
      <c r="G29" s="5">
        <v>242.08156349999999</v>
      </c>
      <c r="H29" s="5">
        <v>30.41291412</v>
      </c>
      <c r="I29" s="5">
        <v>1311.3748849999999</v>
      </c>
      <c r="J29" s="37"/>
    </row>
    <row r="30" spans="1:10" x14ac:dyDescent="0.2">
      <c r="A30" s="3">
        <v>0.65461968699999995</v>
      </c>
      <c r="B30" s="4">
        <v>-136.28272680000001</v>
      </c>
      <c r="C30" s="4">
        <v>80.288378050000006</v>
      </c>
      <c r="D30" s="5">
        <v>52.568249999999999</v>
      </c>
      <c r="E30" s="5"/>
      <c r="F30" s="5"/>
      <c r="G30" s="5">
        <v>258.34866890000001</v>
      </c>
      <c r="H30" s="5">
        <v>37.012656890000002</v>
      </c>
      <c r="I30" s="5">
        <v>1972.4800729999999</v>
      </c>
      <c r="J30" s="37"/>
    </row>
    <row r="31" spans="1:10" x14ac:dyDescent="0.2">
      <c r="A31" s="3">
        <v>0.70014773799999996</v>
      </c>
      <c r="B31" s="4">
        <v>-148.4215476</v>
      </c>
      <c r="C31" s="4">
        <v>80.8339529</v>
      </c>
      <c r="D31" s="5">
        <v>52.568249999999999</v>
      </c>
      <c r="E31" s="5"/>
      <c r="F31" s="5"/>
      <c r="G31" s="5">
        <v>289.145599</v>
      </c>
      <c r="H31" s="5">
        <v>42.788449319999998</v>
      </c>
      <c r="I31" s="5">
        <v>1926.531547</v>
      </c>
      <c r="J31" s="37"/>
    </row>
    <row r="32" spans="1:10" x14ac:dyDescent="0.2">
      <c r="A32" s="3">
        <v>0.75217336999999995</v>
      </c>
      <c r="B32" s="4">
        <v>-167.47105300000001</v>
      </c>
      <c r="C32" s="4">
        <v>82.437189500000002</v>
      </c>
      <c r="D32" s="5">
        <v>51.066299999999998</v>
      </c>
      <c r="E32" s="5"/>
      <c r="F32" s="5"/>
      <c r="G32" s="5">
        <v>340.16364499999997</v>
      </c>
      <c r="H32" s="5">
        <v>45.791382599999999</v>
      </c>
      <c r="I32" s="5">
        <v>2058.5497</v>
      </c>
      <c r="J32" s="37"/>
    </row>
    <row r="33" spans="1:10" x14ac:dyDescent="0.2">
      <c r="A33" s="3">
        <v>0.80066575500000003</v>
      </c>
      <c r="B33" s="4">
        <v>-183.12511409999999</v>
      </c>
      <c r="C33" s="4">
        <v>83.336339929999994</v>
      </c>
      <c r="D33" s="5">
        <v>57.074100000000001</v>
      </c>
      <c r="E33" s="5"/>
      <c r="F33" s="5"/>
      <c r="G33" s="5">
        <v>368.38040599999999</v>
      </c>
      <c r="H33" s="5">
        <v>49.868869109999999</v>
      </c>
      <c r="I33" s="5">
        <v>2277.9850879999999</v>
      </c>
      <c r="J33" s="37"/>
    </row>
    <row r="34" spans="1:10" x14ac:dyDescent="0.2">
      <c r="A34" s="3">
        <v>0.84948951900000003</v>
      </c>
      <c r="B34" s="4">
        <v>-228.7961263</v>
      </c>
      <c r="C34" s="4">
        <v>89.344099439999994</v>
      </c>
      <c r="D34" s="5">
        <v>57.074100000000001</v>
      </c>
      <c r="E34" s="5"/>
      <c r="F34" s="5"/>
      <c r="G34" s="5">
        <v>479.47275580000002</v>
      </c>
      <c r="H34" s="5">
        <v>49.919236890000001</v>
      </c>
      <c r="I34" s="5">
        <v>2515.943385</v>
      </c>
      <c r="J34" s="37"/>
    </row>
    <row r="35" spans="1:10" x14ac:dyDescent="0.2">
      <c r="A35" s="3">
        <v>0.89910188300000005</v>
      </c>
      <c r="B35" s="4">
        <v>-395.54965249999998</v>
      </c>
      <c r="C35" s="4">
        <v>115.2067868</v>
      </c>
      <c r="D35" s="5">
        <v>117.1521</v>
      </c>
      <c r="E35" s="5">
        <v>293.9990057</v>
      </c>
      <c r="F35" s="5">
        <v>40.923462829999998</v>
      </c>
      <c r="G35" s="5">
        <v>463.26244309999998</v>
      </c>
      <c r="H35" s="5">
        <v>49.848716289999999</v>
      </c>
      <c r="I35" s="5">
        <v>2531.7258750000001</v>
      </c>
      <c r="J35" s="37"/>
    </row>
    <row r="36" spans="1:10" x14ac:dyDescent="0.2">
      <c r="A36" s="3">
        <v>0.92750904700000003</v>
      </c>
      <c r="B36" s="4">
        <v>-565.76888299999996</v>
      </c>
      <c r="C36" s="4">
        <v>140.9213886</v>
      </c>
      <c r="D36" s="5">
        <v>198.25739999999999</v>
      </c>
      <c r="E36" s="5">
        <v>530.62862940000002</v>
      </c>
      <c r="F36" s="5">
        <v>48.557462559999998</v>
      </c>
      <c r="G36" s="5">
        <v>490.58819490000002</v>
      </c>
      <c r="H36" s="5">
        <v>49.849113750000001</v>
      </c>
      <c r="I36" s="5">
        <v>2522.3861360000001</v>
      </c>
      <c r="J36" s="37"/>
    </row>
  </sheetData>
  <mergeCells count="3">
    <mergeCell ref="A1:J1"/>
    <mergeCell ref="A19:J20"/>
    <mergeCell ref="L2:N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9DF8C-8677-4D06-A4D5-F001337DE582}">
  <sheetPr codeName="Sheet9"/>
  <dimension ref="A1:O36"/>
  <sheetViews>
    <sheetView zoomScaleNormal="100" workbookViewId="0">
      <selection activeCell="M2" sqref="M2:O14"/>
    </sheetView>
  </sheetViews>
  <sheetFormatPr baseColWidth="10" defaultColWidth="11.5" defaultRowHeight="15" x14ac:dyDescent="0.2"/>
  <cols>
    <col min="2" max="2" width="11.33203125" bestFit="1" customWidth="1"/>
    <col min="9" max="9" width="14.6640625" customWidth="1"/>
    <col min="13" max="13" width="18" bestFit="1" customWidth="1"/>
    <col min="14" max="14" width="26.83203125" bestFit="1" customWidth="1"/>
  </cols>
  <sheetData>
    <row r="1" spans="1:15" ht="20" thickBot="1" x14ac:dyDescent="0.3">
      <c r="A1" s="51" t="s">
        <v>37</v>
      </c>
      <c r="B1" s="51"/>
      <c r="C1" s="51"/>
      <c r="D1" s="51"/>
      <c r="E1" s="51"/>
      <c r="F1" s="51"/>
      <c r="G1" s="51"/>
      <c r="H1" s="51"/>
      <c r="I1" s="51"/>
      <c r="J1" s="51"/>
      <c r="K1" s="51"/>
    </row>
    <row r="2" spans="1:15" ht="16" thickBot="1" x14ac:dyDescent="0.25">
      <c r="A2" s="2" t="s">
        <v>26</v>
      </c>
      <c r="B2" s="2" t="s">
        <v>10</v>
      </c>
      <c r="C2" s="2" t="s">
        <v>11</v>
      </c>
      <c r="D2" s="2" t="s">
        <v>12</v>
      </c>
      <c r="E2" s="2" t="s">
        <v>13</v>
      </c>
      <c r="F2" s="2" t="s">
        <v>14</v>
      </c>
      <c r="G2" s="2" t="s">
        <v>15</v>
      </c>
      <c r="H2" s="2" t="s">
        <v>16</v>
      </c>
      <c r="I2" s="2" t="s">
        <v>17</v>
      </c>
      <c r="J2" s="2" t="s">
        <v>18</v>
      </c>
      <c r="K2" s="2" t="s">
        <v>19</v>
      </c>
      <c r="M2" s="53" t="s">
        <v>39</v>
      </c>
      <c r="N2" s="54"/>
      <c r="O2" s="55"/>
    </row>
    <row r="3" spans="1:15" ht="16" thickBot="1" x14ac:dyDescent="0.25">
      <c r="A3" s="1" t="s">
        <v>20</v>
      </c>
      <c r="B3" s="1" t="s">
        <v>20</v>
      </c>
      <c r="C3" s="1" t="s">
        <v>21</v>
      </c>
      <c r="D3" s="1" t="s">
        <v>22</v>
      </c>
      <c r="E3" s="1" t="s">
        <v>23</v>
      </c>
      <c r="F3" s="1" t="s">
        <v>24</v>
      </c>
      <c r="G3" s="1" t="s">
        <v>23</v>
      </c>
      <c r="H3" s="1" t="s">
        <v>23</v>
      </c>
      <c r="I3" s="1" t="s">
        <v>23</v>
      </c>
      <c r="J3" s="1" t="s">
        <v>24</v>
      </c>
      <c r="K3" s="1" t="s">
        <v>23</v>
      </c>
      <c r="M3" s="40" t="s">
        <v>40</v>
      </c>
      <c r="N3" s="41" t="s">
        <v>41</v>
      </c>
      <c r="O3" s="42" t="s">
        <v>42</v>
      </c>
    </row>
    <row r="4" spans="1:15" x14ac:dyDescent="0.2">
      <c r="A4" s="3">
        <v>0.3</v>
      </c>
      <c r="B4" s="27">
        <v>0.29399999999999998</v>
      </c>
      <c r="C4" s="6">
        <v>37.700000000000003</v>
      </c>
      <c r="D4" s="6">
        <v>29.1</v>
      </c>
      <c r="E4" s="7">
        <v>64.400000000000006</v>
      </c>
      <c r="F4" s="7"/>
      <c r="G4" s="7"/>
      <c r="H4" s="7"/>
      <c r="I4" s="7"/>
      <c r="J4" s="7"/>
      <c r="K4" s="7"/>
      <c r="M4" s="43" t="s">
        <v>9</v>
      </c>
      <c r="N4" t="s">
        <v>43</v>
      </c>
      <c r="O4" s="44" t="s">
        <v>20</v>
      </c>
    </row>
    <row r="5" spans="1:15" x14ac:dyDescent="0.2">
      <c r="A5" s="3">
        <v>0.35</v>
      </c>
      <c r="B5" s="27">
        <v>0.34599999999999997</v>
      </c>
      <c r="C5" s="6">
        <v>24.4</v>
      </c>
      <c r="D5" s="6">
        <v>38</v>
      </c>
      <c r="E5" s="7">
        <v>99</v>
      </c>
      <c r="F5" s="7"/>
      <c r="G5" s="7"/>
      <c r="H5" s="7"/>
      <c r="I5" s="7"/>
      <c r="J5" s="7"/>
      <c r="K5" s="7"/>
      <c r="M5" s="43" t="s">
        <v>10</v>
      </c>
      <c r="N5" t="s">
        <v>44</v>
      </c>
      <c r="O5" s="44" t="s">
        <v>20</v>
      </c>
    </row>
    <row r="6" spans="1:15" x14ac:dyDescent="0.2">
      <c r="A6" s="3">
        <v>0.4</v>
      </c>
      <c r="B6" s="27">
        <v>0.39400000000000002</v>
      </c>
      <c r="C6" s="6">
        <v>-14.8</v>
      </c>
      <c r="D6" s="6">
        <v>55.1</v>
      </c>
      <c r="E6" s="7">
        <v>109.2</v>
      </c>
      <c r="F6" s="7">
        <v>71.5</v>
      </c>
      <c r="G6" s="7">
        <v>14.9</v>
      </c>
      <c r="H6" s="7"/>
      <c r="I6" s="7"/>
      <c r="J6" s="7"/>
      <c r="K6" s="7"/>
      <c r="M6" s="43" t="s">
        <v>11</v>
      </c>
      <c r="N6" t="s">
        <v>45</v>
      </c>
      <c r="O6" s="44" t="s">
        <v>46</v>
      </c>
    </row>
    <row r="7" spans="1:15" x14ac:dyDescent="0.2">
      <c r="A7" s="3">
        <v>0.45</v>
      </c>
      <c r="B7" s="27">
        <v>0.44400000000000001</v>
      </c>
      <c r="C7" s="6">
        <v>-49.2</v>
      </c>
      <c r="D7" s="6">
        <v>66.7</v>
      </c>
      <c r="E7" s="7">
        <v>119.9</v>
      </c>
      <c r="F7" s="7"/>
      <c r="G7" s="7"/>
      <c r="H7" s="7"/>
      <c r="I7" s="7">
        <v>20.3</v>
      </c>
      <c r="J7" s="7">
        <v>354.1</v>
      </c>
      <c r="K7" s="7">
        <v>57.2</v>
      </c>
      <c r="M7" s="43" t="s">
        <v>12</v>
      </c>
      <c r="N7" t="s">
        <v>47</v>
      </c>
      <c r="O7" s="44" t="s">
        <v>22</v>
      </c>
    </row>
    <row r="8" spans="1:15" x14ac:dyDescent="0.2">
      <c r="A8" s="3">
        <v>0.5</v>
      </c>
      <c r="B8" s="27">
        <v>0.49399999999999999</v>
      </c>
      <c r="C8" s="6">
        <v>-60.4</v>
      </c>
      <c r="D8" s="6">
        <v>68.5</v>
      </c>
      <c r="E8" s="7">
        <v>143.6</v>
      </c>
      <c r="F8" s="7"/>
      <c r="G8" s="7"/>
      <c r="H8" s="7"/>
      <c r="I8" s="7">
        <v>20.3</v>
      </c>
      <c r="J8" s="7">
        <v>505.3</v>
      </c>
      <c r="K8" s="7">
        <v>76.8</v>
      </c>
      <c r="M8" s="43" t="s">
        <v>13</v>
      </c>
      <c r="N8" t="s">
        <v>48</v>
      </c>
      <c r="O8" s="44" t="s">
        <v>23</v>
      </c>
    </row>
    <row r="9" spans="1:15" x14ac:dyDescent="0.2">
      <c r="A9" s="3">
        <v>0.55000000000000004</v>
      </c>
      <c r="B9" s="27">
        <v>0.54300000000000004</v>
      </c>
      <c r="C9" s="6">
        <v>-73.099999999999994</v>
      </c>
      <c r="D9" s="6">
        <v>70.2</v>
      </c>
      <c r="E9" s="7">
        <v>167.2</v>
      </c>
      <c r="F9" s="7"/>
      <c r="G9" s="7"/>
      <c r="H9" s="7"/>
      <c r="I9" s="7">
        <v>20.3</v>
      </c>
      <c r="J9" s="7">
        <v>664.3</v>
      </c>
      <c r="K9" s="7">
        <v>99</v>
      </c>
      <c r="M9" s="43" t="s">
        <v>14</v>
      </c>
      <c r="N9" t="s">
        <v>49</v>
      </c>
      <c r="O9" s="44" t="s">
        <v>24</v>
      </c>
    </row>
    <row r="10" spans="1:15" x14ac:dyDescent="0.2">
      <c r="A10" s="3">
        <v>0.6</v>
      </c>
      <c r="B10" s="27">
        <v>0.59799999999999998</v>
      </c>
      <c r="C10" s="6">
        <v>-82.4</v>
      </c>
      <c r="D10" s="6">
        <v>70.400000000000006</v>
      </c>
      <c r="E10" s="7">
        <v>84.6</v>
      </c>
      <c r="F10" s="7"/>
      <c r="G10" s="7"/>
      <c r="H10" s="7">
        <v>138.9</v>
      </c>
      <c r="I10" s="7">
        <v>27.4</v>
      </c>
      <c r="J10" s="7">
        <v>1084.9000000000001</v>
      </c>
      <c r="K10" s="7">
        <v>21.2</v>
      </c>
      <c r="M10" s="43" t="s">
        <v>15</v>
      </c>
      <c r="N10" t="s">
        <v>50</v>
      </c>
      <c r="O10" s="44" t="s">
        <v>23</v>
      </c>
    </row>
    <row r="11" spans="1:15" x14ac:dyDescent="0.2">
      <c r="A11" s="3">
        <v>0.65</v>
      </c>
      <c r="B11" s="27">
        <v>0.64800000000000002</v>
      </c>
      <c r="C11" s="6">
        <v>-94.4</v>
      </c>
      <c r="D11" s="6">
        <v>71.599999999999994</v>
      </c>
      <c r="E11" s="7">
        <v>86.3</v>
      </c>
      <c r="F11" s="7"/>
      <c r="G11" s="7"/>
      <c r="H11" s="7">
        <v>163.69999999999999</v>
      </c>
      <c r="I11" s="7">
        <v>32.6</v>
      </c>
      <c r="J11" s="7">
        <v>1283.0999999999999</v>
      </c>
      <c r="K11" s="7">
        <v>21.7</v>
      </c>
      <c r="M11" s="43" t="s">
        <v>16</v>
      </c>
      <c r="N11" t="s">
        <v>51</v>
      </c>
      <c r="O11" s="44" t="s">
        <v>23</v>
      </c>
    </row>
    <row r="12" spans="1:15" x14ac:dyDescent="0.2">
      <c r="A12" s="3">
        <v>0.7</v>
      </c>
      <c r="B12" s="27">
        <v>0.69899999999999995</v>
      </c>
      <c r="C12" s="6">
        <v>-107.4</v>
      </c>
      <c r="D12" s="6">
        <v>72.900000000000006</v>
      </c>
      <c r="E12" s="7">
        <v>86.9</v>
      </c>
      <c r="F12" s="7"/>
      <c r="G12" s="7"/>
      <c r="H12" s="7">
        <v>188.6</v>
      </c>
      <c r="I12" s="7">
        <v>38.5</v>
      </c>
      <c r="J12" s="7">
        <v>1497.2</v>
      </c>
      <c r="K12" s="7">
        <v>22.9</v>
      </c>
      <c r="M12" s="43" t="s">
        <v>17</v>
      </c>
      <c r="N12" t="s">
        <v>52</v>
      </c>
      <c r="O12" s="44" t="s">
        <v>23</v>
      </c>
    </row>
    <row r="13" spans="1:15" x14ac:dyDescent="0.2">
      <c r="A13" s="3">
        <v>0.75</v>
      </c>
      <c r="B13" s="27">
        <v>0.749</v>
      </c>
      <c r="C13" s="6">
        <v>-121</v>
      </c>
      <c r="D13" s="6">
        <v>74.099999999999994</v>
      </c>
      <c r="E13" s="7">
        <v>87.3</v>
      </c>
      <c r="F13" s="7"/>
      <c r="G13" s="7"/>
      <c r="H13" s="7">
        <v>216</v>
      </c>
      <c r="I13" s="7">
        <v>44.6</v>
      </c>
      <c r="J13" s="7">
        <v>1684.2</v>
      </c>
      <c r="K13" s="7">
        <v>22.6</v>
      </c>
      <c r="M13" s="43" t="s">
        <v>18</v>
      </c>
      <c r="N13" t="s">
        <v>53</v>
      </c>
      <c r="O13" s="44" t="s">
        <v>24</v>
      </c>
    </row>
    <row r="14" spans="1:15" ht="16" thickBot="1" x14ac:dyDescent="0.25">
      <c r="A14" s="17">
        <v>0.8</v>
      </c>
      <c r="B14" s="28">
        <v>0.80300000000000005</v>
      </c>
      <c r="C14" s="19">
        <v>-135.80000000000001</v>
      </c>
      <c r="D14" s="19">
        <v>75.099999999999994</v>
      </c>
      <c r="E14" s="18">
        <v>87.3</v>
      </c>
      <c r="F14" s="18"/>
      <c r="G14" s="18"/>
      <c r="H14" s="18">
        <v>258.5</v>
      </c>
      <c r="I14" s="18">
        <v>48.2</v>
      </c>
      <c r="J14" s="18">
        <v>1840.4</v>
      </c>
      <c r="K14" s="18">
        <v>23.3</v>
      </c>
      <c r="M14" s="45" t="s">
        <v>19</v>
      </c>
      <c r="N14" s="46" t="s">
        <v>54</v>
      </c>
      <c r="O14" s="47" t="s">
        <v>23</v>
      </c>
    </row>
    <row r="15" spans="1:15" x14ac:dyDescent="0.2">
      <c r="A15" s="17">
        <v>0.85</v>
      </c>
      <c r="B15" s="28">
        <v>0.84699999999999998</v>
      </c>
      <c r="C15" s="19">
        <v>-164.4</v>
      </c>
      <c r="D15" s="19">
        <v>78.7</v>
      </c>
      <c r="E15" s="18">
        <v>107.6</v>
      </c>
      <c r="F15" s="18"/>
      <c r="G15" s="18"/>
      <c r="H15" s="18">
        <v>296</v>
      </c>
      <c r="I15" s="18">
        <v>48.9</v>
      </c>
      <c r="J15" s="18">
        <v>1868.8</v>
      </c>
      <c r="K15" s="18">
        <v>39.9</v>
      </c>
    </row>
    <row r="16" spans="1:15" x14ac:dyDescent="0.2">
      <c r="A16" s="17">
        <v>0.9</v>
      </c>
      <c r="B16" s="28">
        <v>0.89300000000000002</v>
      </c>
      <c r="C16" s="19">
        <v>-206.1</v>
      </c>
      <c r="D16" s="19">
        <v>84</v>
      </c>
      <c r="E16" s="18">
        <v>107.3</v>
      </c>
      <c r="F16" s="18"/>
      <c r="G16" s="18"/>
      <c r="H16" s="18">
        <v>381.4</v>
      </c>
      <c r="I16" s="18">
        <v>48.9</v>
      </c>
      <c r="J16" s="18">
        <v>2425.3000000000002</v>
      </c>
      <c r="K16" s="18">
        <v>39.6</v>
      </c>
    </row>
    <row r="17" spans="1:11" x14ac:dyDescent="0.2">
      <c r="A17" s="17">
        <v>0.95</v>
      </c>
      <c r="B17" s="28">
        <v>0.94916299999999998</v>
      </c>
      <c r="C17" s="19">
        <v>-331.12599999999998</v>
      </c>
      <c r="D17" s="19">
        <v>101.5449</v>
      </c>
      <c r="E17" s="18">
        <v>172.81663459999999</v>
      </c>
      <c r="F17" s="18"/>
      <c r="G17" s="18"/>
      <c r="H17" s="18">
        <v>481.10902119999997</v>
      </c>
      <c r="I17" s="18">
        <v>52.974885219999997</v>
      </c>
      <c r="J17" s="18">
        <v>3225.6087219999999</v>
      </c>
      <c r="K17" s="18">
        <v>95.464945869999994</v>
      </c>
    </row>
    <row r="18" spans="1:11" x14ac:dyDescent="0.2">
      <c r="B18" s="29"/>
    </row>
    <row r="19" spans="1:11" ht="15" customHeight="1" x14ac:dyDescent="0.2">
      <c r="A19" s="52" t="s">
        <v>38</v>
      </c>
      <c r="B19" s="52"/>
      <c r="C19" s="52"/>
      <c r="D19" s="52"/>
      <c r="E19" s="52"/>
      <c r="F19" s="52"/>
      <c r="G19" s="52"/>
      <c r="H19" s="52"/>
      <c r="I19" s="52"/>
      <c r="J19" s="52"/>
      <c r="K19" s="52"/>
    </row>
    <row r="20" spans="1:11" ht="15" customHeight="1" x14ac:dyDescent="0.2">
      <c r="A20" s="52"/>
      <c r="B20" s="52"/>
      <c r="C20" s="52"/>
      <c r="D20" s="52"/>
      <c r="E20" s="52"/>
      <c r="F20" s="52"/>
      <c r="G20" s="52"/>
      <c r="H20" s="52"/>
      <c r="I20" s="52"/>
      <c r="J20" s="52"/>
      <c r="K20" s="52"/>
    </row>
    <row r="21" spans="1:11" ht="15" customHeight="1" x14ac:dyDescent="0.2">
      <c r="A21" s="2" t="s">
        <v>26</v>
      </c>
      <c r="B21" s="2" t="s">
        <v>10</v>
      </c>
      <c r="C21" s="2" t="s">
        <v>11</v>
      </c>
      <c r="D21" s="2" t="s">
        <v>12</v>
      </c>
      <c r="E21" s="2" t="s">
        <v>13</v>
      </c>
      <c r="F21" s="2" t="s">
        <v>14</v>
      </c>
      <c r="G21" s="2" t="s">
        <v>15</v>
      </c>
      <c r="H21" s="2" t="s">
        <v>16</v>
      </c>
      <c r="I21" s="2" t="s">
        <v>17</v>
      </c>
      <c r="J21" s="2" t="s">
        <v>18</v>
      </c>
      <c r="K21" s="2" t="s">
        <v>19</v>
      </c>
    </row>
    <row r="22" spans="1:11" x14ac:dyDescent="0.2">
      <c r="A22" s="1" t="s">
        <v>20</v>
      </c>
      <c r="B22" s="1" t="s">
        <v>20</v>
      </c>
      <c r="C22" s="1" t="s">
        <v>21</v>
      </c>
      <c r="D22" s="1" t="s">
        <v>22</v>
      </c>
      <c r="E22" s="1" t="s">
        <v>23</v>
      </c>
      <c r="F22" s="1" t="s">
        <v>24</v>
      </c>
      <c r="G22" s="1" t="s">
        <v>23</v>
      </c>
      <c r="H22" s="1" t="s">
        <v>23</v>
      </c>
      <c r="I22" s="1" t="s">
        <v>23</v>
      </c>
      <c r="J22" s="1" t="s">
        <v>24</v>
      </c>
      <c r="K22" s="1" t="s">
        <v>23</v>
      </c>
    </row>
    <row r="23" spans="1:11" x14ac:dyDescent="0.2">
      <c r="A23" s="3">
        <v>0.3</v>
      </c>
      <c r="B23" s="27">
        <v>0.29399999999999998</v>
      </c>
      <c r="C23" s="6">
        <v>37.700000000000003</v>
      </c>
      <c r="D23" s="6">
        <v>29.1</v>
      </c>
      <c r="E23" s="7">
        <v>64.400000000000006</v>
      </c>
      <c r="F23" s="7"/>
      <c r="G23" s="7"/>
      <c r="H23" s="7"/>
      <c r="I23" s="7"/>
      <c r="J23" s="7"/>
      <c r="K23" s="16"/>
    </row>
    <row r="24" spans="1:11" x14ac:dyDescent="0.2">
      <c r="A24" s="3">
        <v>0.35</v>
      </c>
      <c r="B24" s="27">
        <v>0.34599999999999997</v>
      </c>
      <c r="C24" s="6">
        <v>24.4</v>
      </c>
      <c r="D24" s="6">
        <v>38</v>
      </c>
      <c r="E24" s="7">
        <v>99</v>
      </c>
      <c r="F24" s="7"/>
      <c r="G24" s="7"/>
      <c r="H24" s="7"/>
      <c r="I24" s="7"/>
      <c r="J24" s="7"/>
      <c r="K24" s="16"/>
    </row>
    <row r="25" spans="1:11" x14ac:dyDescent="0.2">
      <c r="A25" s="3">
        <v>0.4</v>
      </c>
      <c r="B25" s="27">
        <v>0.39400000000000002</v>
      </c>
      <c r="C25" s="6">
        <v>-14.8</v>
      </c>
      <c r="D25" s="6">
        <v>55.1</v>
      </c>
      <c r="E25" s="7">
        <v>109.2</v>
      </c>
      <c r="F25" s="7">
        <v>71.5</v>
      </c>
      <c r="G25" s="7">
        <v>14.9</v>
      </c>
      <c r="H25" s="7"/>
      <c r="I25" s="7"/>
      <c r="J25" s="7"/>
      <c r="K25" s="16"/>
    </row>
    <row r="26" spans="1:11" x14ac:dyDescent="0.2">
      <c r="A26" s="3">
        <v>0.45</v>
      </c>
      <c r="B26" s="27">
        <v>0.442</v>
      </c>
      <c r="C26" s="6">
        <v>-57.5</v>
      </c>
      <c r="D26" s="6">
        <v>69.7</v>
      </c>
      <c r="E26" s="7">
        <v>117.9</v>
      </c>
      <c r="F26" s="7">
        <v>148.30000000000001</v>
      </c>
      <c r="G26" s="7">
        <v>34.4</v>
      </c>
      <c r="H26" s="7"/>
      <c r="I26" s="7"/>
      <c r="J26" s="7"/>
      <c r="K26" s="16"/>
    </row>
    <row r="27" spans="1:11" x14ac:dyDescent="0.2">
      <c r="A27" s="3">
        <v>0.5</v>
      </c>
      <c r="B27" s="27">
        <v>0.51100000000000001</v>
      </c>
      <c r="C27" s="6">
        <v>-68.400000000000006</v>
      </c>
      <c r="D27" s="6">
        <v>69.599999999999994</v>
      </c>
      <c r="E27" s="7">
        <v>61.3</v>
      </c>
      <c r="F27" s="7"/>
      <c r="G27" s="7"/>
      <c r="H27" s="7">
        <v>138.9</v>
      </c>
      <c r="I27" s="7">
        <v>20.3</v>
      </c>
      <c r="J27" s="7">
        <v>889.5</v>
      </c>
      <c r="K27" s="16"/>
    </row>
    <row r="28" spans="1:11" x14ac:dyDescent="0.2">
      <c r="A28" s="3">
        <v>0.55000000000000004</v>
      </c>
      <c r="B28" s="27">
        <v>0.54900000000000004</v>
      </c>
      <c r="C28" s="6">
        <v>-73.400000000000006</v>
      </c>
      <c r="D28" s="6">
        <v>69.7</v>
      </c>
      <c r="E28" s="7">
        <v>73.2</v>
      </c>
      <c r="F28" s="7"/>
      <c r="G28" s="7"/>
      <c r="H28" s="7">
        <v>138.9</v>
      </c>
      <c r="I28" s="7">
        <v>23</v>
      </c>
      <c r="J28" s="7">
        <v>969.2</v>
      </c>
      <c r="K28" s="16"/>
    </row>
    <row r="29" spans="1:11" x14ac:dyDescent="0.2">
      <c r="A29" s="3">
        <v>0.6</v>
      </c>
      <c r="B29" s="27">
        <v>0.59899999999999998</v>
      </c>
      <c r="C29" s="6">
        <v>-85.5</v>
      </c>
      <c r="D29" s="6">
        <v>71.099999999999994</v>
      </c>
      <c r="E29" s="7">
        <v>73.5</v>
      </c>
      <c r="F29" s="7"/>
      <c r="G29" s="7"/>
      <c r="H29" s="7">
        <v>164.7</v>
      </c>
      <c r="I29" s="7">
        <v>28.8</v>
      </c>
      <c r="J29" s="7">
        <v>1150.3</v>
      </c>
      <c r="K29" s="16"/>
    </row>
    <row r="30" spans="1:11" x14ac:dyDescent="0.2">
      <c r="A30" s="3">
        <v>0.65</v>
      </c>
      <c r="B30" s="27">
        <v>0.64900000000000002</v>
      </c>
      <c r="C30" s="6">
        <v>-97.2</v>
      </c>
      <c r="D30" s="6">
        <v>72.3</v>
      </c>
      <c r="E30" s="7">
        <v>74.3</v>
      </c>
      <c r="F30" s="7"/>
      <c r="G30" s="7"/>
      <c r="H30" s="7">
        <v>188.2</v>
      </c>
      <c r="I30" s="7">
        <v>34.299999999999997</v>
      </c>
      <c r="J30" s="7">
        <v>1381.1</v>
      </c>
      <c r="K30" s="16"/>
    </row>
    <row r="31" spans="1:11" x14ac:dyDescent="0.2">
      <c r="A31" s="3">
        <v>0.7</v>
      </c>
      <c r="B31" s="27">
        <v>0.69899999999999995</v>
      </c>
      <c r="C31" s="6">
        <v>-110.3</v>
      </c>
      <c r="D31" s="6">
        <v>73.5</v>
      </c>
      <c r="E31" s="7">
        <v>73.5</v>
      </c>
      <c r="F31" s="7"/>
      <c r="G31" s="7"/>
      <c r="H31" s="7">
        <v>218.1</v>
      </c>
      <c r="I31" s="7">
        <v>40.1</v>
      </c>
      <c r="J31" s="7">
        <v>1557.1</v>
      </c>
      <c r="K31" s="16"/>
    </row>
    <row r="32" spans="1:11" x14ac:dyDescent="0.2">
      <c r="A32" s="3">
        <v>0.75</v>
      </c>
      <c r="B32" s="27">
        <v>0.75</v>
      </c>
      <c r="C32" s="6">
        <v>-123.7</v>
      </c>
      <c r="D32" s="6">
        <v>74.599999999999994</v>
      </c>
      <c r="E32" s="7">
        <v>74.5</v>
      </c>
      <c r="F32" s="7"/>
      <c r="G32" s="7"/>
      <c r="H32" s="7">
        <v>242.5</v>
      </c>
      <c r="I32" s="7">
        <v>46.3</v>
      </c>
      <c r="J32" s="7">
        <v>1774.4</v>
      </c>
      <c r="K32" s="16"/>
    </row>
    <row r="33" spans="1:11" x14ac:dyDescent="0.2">
      <c r="A33" s="3">
        <v>0.8</v>
      </c>
      <c r="B33" s="27">
        <v>0.80600000000000005</v>
      </c>
      <c r="C33" s="6">
        <v>-140.30000000000001</v>
      </c>
      <c r="D33" s="6">
        <v>75.8</v>
      </c>
      <c r="E33" s="7">
        <v>79.599999999999994</v>
      </c>
      <c r="F33" s="7"/>
      <c r="G33" s="7"/>
      <c r="H33" s="7">
        <v>286.7</v>
      </c>
      <c r="I33" s="7">
        <v>48.5</v>
      </c>
      <c r="J33" s="7">
        <v>1874</v>
      </c>
      <c r="K33" s="16"/>
    </row>
    <row r="34" spans="1:11" x14ac:dyDescent="0.2">
      <c r="A34" s="3">
        <v>0.85</v>
      </c>
      <c r="B34" s="27">
        <v>0.84799999999999998</v>
      </c>
      <c r="C34" s="6">
        <v>-170.5</v>
      </c>
      <c r="D34" s="6">
        <v>79.7</v>
      </c>
      <c r="E34" s="7">
        <v>81</v>
      </c>
      <c r="F34" s="7"/>
      <c r="G34" s="7"/>
      <c r="H34" s="18">
        <v>361</v>
      </c>
      <c r="I34" s="7">
        <v>48.8</v>
      </c>
      <c r="J34" s="7">
        <v>2030.2</v>
      </c>
      <c r="K34" s="16"/>
    </row>
    <row r="35" spans="1:11" x14ac:dyDescent="0.2">
      <c r="A35" s="3">
        <v>0.9</v>
      </c>
      <c r="B35" s="27">
        <v>0.89100000000000001</v>
      </c>
      <c r="C35" s="6">
        <v>-217.3</v>
      </c>
      <c r="D35" s="6">
        <v>86</v>
      </c>
      <c r="E35" s="7">
        <v>82.2</v>
      </c>
      <c r="F35" s="7">
        <v>0.4</v>
      </c>
      <c r="G35" s="7">
        <v>0.1</v>
      </c>
      <c r="H35" s="18">
        <v>453.3</v>
      </c>
      <c r="I35" s="7">
        <v>49</v>
      </c>
      <c r="J35" s="7">
        <v>2545.1</v>
      </c>
      <c r="K35" s="16"/>
    </row>
    <row r="36" spans="1:11" x14ac:dyDescent="0.2">
      <c r="A36" s="3">
        <v>0.95</v>
      </c>
      <c r="B36" s="27">
        <v>0.94299999999999995</v>
      </c>
      <c r="C36" s="6">
        <v>-369.1</v>
      </c>
      <c r="D36" s="6">
        <v>108.1</v>
      </c>
      <c r="E36" s="7">
        <v>104.7</v>
      </c>
      <c r="F36" s="7">
        <v>9.3000000000000007</v>
      </c>
      <c r="G36" s="7">
        <v>6.7</v>
      </c>
      <c r="H36" s="18">
        <v>642.29999999999995</v>
      </c>
      <c r="I36" s="7">
        <v>59.1</v>
      </c>
      <c r="J36" s="7">
        <v>3595.9</v>
      </c>
      <c r="K36" s="16"/>
    </row>
  </sheetData>
  <mergeCells count="3">
    <mergeCell ref="A1:K1"/>
    <mergeCell ref="A19:K20"/>
    <mergeCell ref="M2:O2"/>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B3E8-33B6-4C42-B2D6-2D4611479BE0}">
  <sheetPr codeName="Sheet11"/>
  <dimension ref="A1:N39"/>
  <sheetViews>
    <sheetView zoomScaleNormal="100" workbookViewId="0">
      <selection activeCell="C5" sqref="C5:C18"/>
    </sheetView>
  </sheetViews>
  <sheetFormatPr baseColWidth="10" defaultColWidth="11.5" defaultRowHeight="15" x14ac:dyDescent="0.2"/>
  <cols>
    <col min="1" max="1" width="11.5" bestFit="1" customWidth="1"/>
    <col min="2" max="2" width="14.33203125" bestFit="1" customWidth="1"/>
    <col min="3" max="3" width="13.6640625" bestFit="1" customWidth="1"/>
    <col min="4" max="5" width="15" bestFit="1" customWidth="1"/>
    <col min="6" max="6" width="13.6640625" bestFit="1" customWidth="1"/>
    <col min="7" max="7" width="15" bestFit="1" customWidth="1"/>
    <col min="8" max="8" width="14.6640625" customWidth="1"/>
    <col min="9" max="9" width="16.33203125" bestFit="1" customWidth="1"/>
    <col min="12" max="12" width="18" bestFit="1" customWidth="1"/>
    <col min="13" max="13" width="26.83203125" bestFit="1" customWidth="1"/>
  </cols>
  <sheetData>
    <row r="1" spans="1:14" x14ac:dyDescent="0.2">
      <c r="A1" s="52" t="s">
        <v>38</v>
      </c>
      <c r="B1" s="52"/>
      <c r="C1" s="52"/>
      <c r="D1" s="52"/>
      <c r="E1" s="52"/>
      <c r="F1" s="52"/>
      <c r="G1" s="52"/>
      <c r="H1" s="52"/>
      <c r="I1" s="52"/>
      <c r="J1" s="52"/>
      <c r="K1" s="52"/>
    </row>
    <row r="2" spans="1:14" ht="16" thickBot="1" x14ac:dyDescent="0.25">
      <c r="A2" s="52"/>
      <c r="B2" s="52"/>
      <c r="C2" s="52"/>
      <c r="D2" s="52"/>
      <c r="E2" s="52"/>
      <c r="F2" s="52"/>
      <c r="G2" s="52"/>
      <c r="H2" s="52"/>
      <c r="I2" s="52"/>
      <c r="J2" s="52"/>
      <c r="K2" s="52"/>
    </row>
    <row r="3" spans="1:14" ht="16" thickBot="1" x14ac:dyDescent="0.25">
      <c r="A3" s="2" t="s">
        <v>9</v>
      </c>
      <c r="B3" s="2" t="s">
        <v>11</v>
      </c>
      <c r="C3" s="2" t="s">
        <v>12</v>
      </c>
      <c r="D3" s="2" t="s">
        <v>13</v>
      </c>
      <c r="E3" s="2" t="s">
        <v>14</v>
      </c>
      <c r="F3" s="2" t="s">
        <v>15</v>
      </c>
      <c r="G3" s="2" t="s">
        <v>16</v>
      </c>
      <c r="H3" s="2" t="s">
        <v>17</v>
      </c>
      <c r="I3" s="2" t="s">
        <v>18</v>
      </c>
      <c r="J3" s="2" t="s">
        <v>19</v>
      </c>
      <c r="L3" s="53" t="s">
        <v>39</v>
      </c>
      <c r="M3" s="54"/>
      <c r="N3" s="55"/>
    </row>
    <row r="4" spans="1:14" ht="16" thickBot="1" x14ac:dyDescent="0.25">
      <c r="A4" s="1" t="s">
        <v>20</v>
      </c>
      <c r="B4" s="1" t="s">
        <v>21</v>
      </c>
      <c r="C4" s="1" t="s">
        <v>22</v>
      </c>
      <c r="D4" s="1" t="s">
        <v>23</v>
      </c>
      <c r="E4" s="1" t="s">
        <v>24</v>
      </c>
      <c r="F4" s="1" t="s">
        <v>23</v>
      </c>
      <c r="G4" s="1" t="s">
        <v>23</v>
      </c>
      <c r="H4" s="1" t="s">
        <v>23</v>
      </c>
      <c r="I4" s="1" t="s">
        <v>24</v>
      </c>
      <c r="J4" s="1" t="s">
        <v>23</v>
      </c>
      <c r="L4" s="40" t="s">
        <v>40</v>
      </c>
      <c r="M4" s="41" t="s">
        <v>41</v>
      </c>
      <c r="N4" s="42" t="s">
        <v>42</v>
      </c>
    </row>
    <row r="5" spans="1:14" ht="16" x14ac:dyDescent="0.2">
      <c r="A5" s="3">
        <v>0.28999999999999998</v>
      </c>
      <c r="B5" s="6">
        <v>39.151252329999998</v>
      </c>
      <c r="C5" s="19">
        <v>28.25</v>
      </c>
      <c r="D5" s="14">
        <v>62.376978846153847</v>
      </c>
      <c r="E5" s="39"/>
      <c r="F5" s="39"/>
      <c r="G5" s="39"/>
      <c r="H5" s="39"/>
      <c r="I5" s="39"/>
      <c r="J5" s="37"/>
      <c r="L5" s="43" t="s">
        <v>9</v>
      </c>
      <c r="M5" t="s">
        <v>43</v>
      </c>
      <c r="N5" s="44" t="s">
        <v>20</v>
      </c>
    </row>
    <row r="6" spans="1:14" ht="16" x14ac:dyDescent="0.2">
      <c r="A6" s="3">
        <v>0.35</v>
      </c>
      <c r="B6" s="6">
        <v>25.6878061</v>
      </c>
      <c r="C6" s="19">
        <v>37.473256999999997</v>
      </c>
      <c r="D6" s="14">
        <v>97.935453846153848</v>
      </c>
      <c r="E6" s="39"/>
      <c r="F6" s="39"/>
      <c r="G6" s="39"/>
      <c r="H6" s="39"/>
      <c r="I6" s="39"/>
      <c r="J6" s="37"/>
      <c r="L6" s="43" t="s">
        <v>10</v>
      </c>
      <c r="M6" t="s">
        <v>44</v>
      </c>
      <c r="N6" s="44" t="s">
        <v>20</v>
      </c>
    </row>
    <row r="7" spans="1:14" ht="16" x14ac:dyDescent="0.2">
      <c r="A7" s="3">
        <v>0.4</v>
      </c>
      <c r="B7" s="6">
        <v>-6.9761334819999998</v>
      </c>
      <c r="C7" s="19">
        <v>51.965000000000003</v>
      </c>
      <c r="D7" s="14">
        <v>112.11753538461537</v>
      </c>
      <c r="E7" s="14">
        <v>68.467871500000001</v>
      </c>
      <c r="F7" s="14">
        <v>10.218279900000001</v>
      </c>
      <c r="G7" s="39"/>
      <c r="H7" s="39"/>
      <c r="I7" s="39"/>
      <c r="J7" s="37"/>
      <c r="L7" s="43" t="s">
        <v>11</v>
      </c>
      <c r="M7" t="s">
        <v>45</v>
      </c>
      <c r="N7" s="44" t="s">
        <v>46</v>
      </c>
    </row>
    <row r="8" spans="1:14" ht="16" x14ac:dyDescent="0.2">
      <c r="A8" s="3">
        <v>0.45</v>
      </c>
      <c r="B8" s="6">
        <v>-47.561506639999998</v>
      </c>
      <c r="C8" s="48">
        <v>65.633300000000006</v>
      </c>
      <c r="D8" s="14">
        <v>144.26224923076921</v>
      </c>
      <c r="E8" s="14">
        <v>118.830597</v>
      </c>
      <c r="F8" s="14">
        <v>27.288693200000001</v>
      </c>
      <c r="G8" s="39"/>
      <c r="H8" s="39"/>
      <c r="I8" s="39"/>
      <c r="J8" s="37"/>
      <c r="L8" s="43" t="s">
        <v>12</v>
      </c>
      <c r="M8" t="s">
        <v>47</v>
      </c>
      <c r="N8" s="44" t="s">
        <v>22</v>
      </c>
    </row>
    <row r="9" spans="1:14" ht="16" x14ac:dyDescent="0.2">
      <c r="A9" s="3">
        <v>0.5</v>
      </c>
      <c r="B9" s="6">
        <v>-71.953825210000005</v>
      </c>
      <c r="C9" s="48">
        <v>72.017867100000004</v>
      </c>
      <c r="D9" s="14">
        <v>128.76591307692308</v>
      </c>
      <c r="E9" s="14">
        <v>218.93519800000001</v>
      </c>
      <c r="F9" s="14">
        <v>35.590899499999999</v>
      </c>
      <c r="G9" s="39"/>
      <c r="H9" s="39"/>
      <c r="I9" s="39"/>
      <c r="J9" s="37"/>
      <c r="L9" s="43" t="s">
        <v>13</v>
      </c>
      <c r="M9" t="s">
        <v>48</v>
      </c>
      <c r="N9" s="44" t="s">
        <v>23</v>
      </c>
    </row>
    <row r="10" spans="1:14" ht="16" x14ac:dyDescent="0.2">
      <c r="A10" s="3">
        <v>0.55000000000000004</v>
      </c>
      <c r="B10" s="6">
        <v>-97.805521450000001</v>
      </c>
      <c r="C10" s="48">
        <v>76.466069099999999</v>
      </c>
      <c r="D10" s="14">
        <v>96.15324230769231</v>
      </c>
      <c r="E10" s="39"/>
      <c r="F10" s="39"/>
      <c r="G10" s="14">
        <v>124.557103</v>
      </c>
      <c r="H10" s="14">
        <v>26.573825299999999</v>
      </c>
      <c r="I10" s="14">
        <v>861.52205600000002</v>
      </c>
      <c r="J10" s="37"/>
      <c r="L10" s="43" t="s">
        <v>14</v>
      </c>
      <c r="M10" t="s">
        <v>49</v>
      </c>
      <c r="N10" s="44" t="s">
        <v>24</v>
      </c>
    </row>
    <row r="11" spans="1:14" ht="16" x14ac:dyDescent="0.2">
      <c r="A11" s="3">
        <v>0.61</v>
      </c>
      <c r="B11" s="6">
        <v>-133.98653619999999</v>
      </c>
      <c r="C11" s="48">
        <v>82.664563639999997</v>
      </c>
      <c r="D11" s="14">
        <v>137.10735538461537</v>
      </c>
      <c r="E11" s="39"/>
      <c r="F11" s="39"/>
      <c r="G11" s="14">
        <v>184.64388400000001</v>
      </c>
      <c r="H11" s="14">
        <v>27.595025</v>
      </c>
      <c r="I11" s="14">
        <v>1075.6926100000001</v>
      </c>
      <c r="J11" s="37"/>
      <c r="L11" s="43" t="s">
        <v>15</v>
      </c>
      <c r="M11" t="s">
        <v>50</v>
      </c>
      <c r="N11" s="44" t="s">
        <v>23</v>
      </c>
    </row>
    <row r="12" spans="1:14" ht="16" x14ac:dyDescent="0.2">
      <c r="A12" s="3">
        <v>0.66</v>
      </c>
      <c r="B12" s="6">
        <v>-143.3760829</v>
      </c>
      <c r="C12" s="48">
        <v>82.258342709999994</v>
      </c>
      <c r="D12" s="14">
        <v>119.75128153846154</v>
      </c>
      <c r="E12" s="39"/>
      <c r="F12" s="39"/>
      <c r="G12" s="14">
        <v>241.191779</v>
      </c>
      <c r="H12" s="14">
        <v>30.274441199999998</v>
      </c>
      <c r="I12" s="14">
        <v>1414.5889500000001</v>
      </c>
      <c r="J12" s="37"/>
      <c r="L12" s="43" t="s">
        <v>16</v>
      </c>
      <c r="M12" t="s">
        <v>51</v>
      </c>
      <c r="N12" s="44" t="s">
        <v>23</v>
      </c>
    </row>
    <row r="13" spans="1:14" ht="16" x14ac:dyDescent="0.2">
      <c r="A13" s="3">
        <v>0.7</v>
      </c>
      <c r="B13" s="6">
        <v>-140.10266110000001</v>
      </c>
      <c r="C13" s="48">
        <v>79.609760589999993</v>
      </c>
      <c r="D13" s="14">
        <v>59.24285230769231</v>
      </c>
      <c r="E13" s="39"/>
      <c r="F13" s="39"/>
      <c r="G13" s="14">
        <v>309.69681600000001</v>
      </c>
      <c r="H13" s="14">
        <v>41.436816200000003</v>
      </c>
      <c r="I13" s="14">
        <v>1871.6168</v>
      </c>
      <c r="J13" s="37"/>
      <c r="L13" s="43" t="s">
        <v>17</v>
      </c>
      <c r="M13" t="s">
        <v>52</v>
      </c>
      <c r="N13" s="44" t="s">
        <v>23</v>
      </c>
    </row>
    <row r="14" spans="1:14" ht="16" x14ac:dyDescent="0.2">
      <c r="A14" s="9">
        <v>0.76</v>
      </c>
      <c r="B14" s="15">
        <v>-160.71091430000001</v>
      </c>
      <c r="C14" s="49">
        <v>81.504052200000004</v>
      </c>
      <c r="D14" s="14">
        <v>94.149739999999994</v>
      </c>
      <c r="E14" s="39"/>
      <c r="F14" s="39"/>
      <c r="G14" s="14">
        <v>317.20398499999999</v>
      </c>
      <c r="H14" s="14">
        <v>44.557800200000003</v>
      </c>
      <c r="I14" s="14">
        <v>1747.3929900000001</v>
      </c>
      <c r="J14" s="37"/>
      <c r="L14" s="43" t="s">
        <v>18</v>
      </c>
      <c r="M14" t="s">
        <v>53</v>
      </c>
      <c r="N14" s="44" t="s">
        <v>24</v>
      </c>
    </row>
    <row r="15" spans="1:14" ht="17" thickBot="1" x14ac:dyDescent="0.25">
      <c r="A15" s="9">
        <v>0.8</v>
      </c>
      <c r="B15" s="15">
        <v>-181.35833120000001</v>
      </c>
      <c r="C15" s="49">
        <v>83.522316200000006</v>
      </c>
      <c r="D15" s="14">
        <v>66.569908384615388</v>
      </c>
      <c r="E15" s="39"/>
      <c r="F15" s="39"/>
      <c r="G15" s="14">
        <v>412.28319299999998</v>
      </c>
      <c r="H15" s="14">
        <v>46.704545199999998</v>
      </c>
      <c r="I15" s="14">
        <v>2111.6516700000002</v>
      </c>
      <c r="J15" s="37"/>
      <c r="L15" s="45" t="s">
        <v>19</v>
      </c>
      <c r="M15" s="46" t="s">
        <v>54</v>
      </c>
      <c r="N15" s="47" t="s">
        <v>23</v>
      </c>
    </row>
    <row r="16" spans="1:14" ht="16" x14ac:dyDescent="0.2">
      <c r="A16" s="9">
        <v>0.85</v>
      </c>
      <c r="B16" s="15">
        <v>-232.13109940000001</v>
      </c>
      <c r="C16" s="49">
        <v>90.363232769999996</v>
      </c>
      <c r="D16" s="14">
        <v>91.00876384615384</v>
      </c>
      <c r="E16" s="14">
        <v>46.636401599999999</v>
      </c>
      <c r="F16" s="14">
        <v>10.5106628</v>
      </c>
      <c r="G16" s="14">
        <v>433.86136399999998</v>
      </c>
      <c r="H16" s="14">
        <v>48.533173400000003</v>
      </c>
      <c r="I16" s="14">
        <v>2339.8874099999998</v>
      </c>
      <c r="J16" s="37"/>
    </row>
    <row r="17" spans="1:10" ht="16" x14ac:dyDescent="0.2">
      <c r="A17" s="9">
        <v>0.89</v>
      </c>
      <c r="B17" s="15">
        <v>-314.25330910000002</v>
      </c>
      <c r="C17" s="49">
        <v>102.440462236</v>
      </c>
      <c r="D17" s="14">
        <v>140.34847153846152</v>
      </c>
      <c r="E17" s="14">
        <v>160.12786800000001</v>
      </c>
      <c r="F17" s="14">
        <v>54.259428100000001</v>
      </c>
      <c r="G17" s="14">
        <v>426.82070499999998</v>
      </c>
      <c r="H17" s="14">
        <v>43.422486300000003</v>
      </c>
      <c r="I17" s="14">
        <v>1995.86698</v>
      </c>
      <c r="J17" s="37"/>
    </row>
    <row r="18" spans="1:10" ht="16" x14ac:dyDescent="0.2">
      <c r="A18" s="9">
        <v>0.95</v>
      </c>
      <c r="B18" s="15">
        <v>-560.1443749</v>
      </c>
      <c r="C18" s="50">
        <v>137.95111499999999</v>
      </c>
      <c r="D18" s="14">
        <v>219.20009000000002</v>
      </c>
      <c r="E18" s="14">
        <v>437.40296599999999</v>
      </c>
      <c r="F18" s="14">
        <v>93.634269000000003</v>
      </c>
      <c r="G18" s="14">
        <v>484.86025599999999</v>
      </c>
      <c r="H18" s="14">
        <v>48.993355700000002</v>
      </c>
      <c r="I18" s="14">
        <v>2200.2456000000002</v>
      </c>
      <c r="J18" s="37"/>
    </row>
    <row r="19" spans="1:10" x14ac:dyDescent="0.2">
      <c r="A19" s="10"/>
      <c r="B19" s="11"/>
      <c r="C19" s="11"/>
      <c r="D19" s="8"/>
      <c r="E19" s="8"/>
      <c r="F19" s="8"/>
      <c r="G19" s="8"/>
      <c r="H19" s="8"/>
      <c r="I19" s="8"/>
      <c r="J19" s="8"/>
    </row>
    <row r="20" spans="1:10" x14ac:dyDescent="0.2">
      <c r="A20" s="12"/>
      <c r="B20" s="13"/>
      <c r="C20" s="13"/>
    </row>
    <row r="21" spans="1:10" x14ac:dyDescent="0.2">
      <c r="A21" s="12"/>
      <c r="B21" s="13"/>
      <c r="C21" s="13"/>
    </row>
    <row r="23" spans="1:10" x14ac:dyDescent="0.2">
      <c r="A23" s="34"/>
      <c r="B23" s="34"/>
      <c r="C23" s="34"/>
      <c r="D23" s="34"/>
      <c r="E23" s="34"/>
      <c r="F23" s="34"/>
      <c r="G23" s="34"/>
      <c r="H23" s="34"/>
      <c r="I23" s="34"/>
    </row>
    <row r="24" spans="1:10" x14ac:dyDescent="0.2">
      <c r="A24" s="13"/>
      <c r="B24" s="13"/>
      <c r="C24" s="13"/>
      <c r="D24" s="13"/>
      <c r="E24" s="13"/>
      <c r="F24" s="13"/>
      <c r="G24" s="13"/>
      <c r="H24" s="13"/>
      <c r="I24" s="13"/>
    </row>
    <row r="25" spans="1:10" ht="16" x14ac:dyDescent="0.2">
      <c r="A25" s="12"/>
      <c r="B25" s="35"/>
      <c r="C25" s="36"/>
      <c r="D25" s="35"/>
      <c r="E25" s="35"/>
      <c r="F25" s="35"/>
      <c r="G25" s="35"/>
      <c r="H25" s="35"/>
      <c r="I25" s="35"/>
    </row>
    <row r="26" spans="1:10" ht="16" x14ac:dyDescent="0.2">
      <c r="A26" s="12"/>
      <c r="B26" s="35"/>
      <c r="C26" s="36"/>
      <c r="D26" s="35"/>
      <c r="E26" s="35"/>
      <c r="F26" s="35"/>
      <c r="G26" s="35"/>
      <c r="H26" s="35"/>
      <c r="I26" s="35"/>
    </row>
    <row r="27" spans="1:10" ht="16" x14ac:dyDescent="0.2">
      <c r="A27" s="12"/>
      <c r="B27" s="35"/>
      <c r="C27" s="36"/>
      <c r="D27" s="35"/>
      <c r="E27" s="35"/>
      <c r="F27" s="35"/>
      <c r="G27" s="35"/>
      <c r="H27" s="35"/>
      <c r="I27" s="35"/>
    </row>
    <row r="28" spans="1:10" ht="16" x14ac:dyDescent="0.2">
      <c r="A28" s="12"/>
      <c r="B28" s="35"/>
      <c r="C28" s="36"/>
      <c r="D28" s="35"/>
      <c r="E28" s="35"/>
      <c r="F28" s="35"/>
      <c r="G28" s="35"/>
      <c r="H28" s="35"/>
      <c r="I28" s="35"/>
    </row>
    <row r="29" spans="1:10" ht="16" x14ac:dyDescent="0.2">
      <c r="A29" s="12"/>
      <c r="B29" s="35"/>
      <c r="C29" s="36"/>
      <c r="D29" s="35"/>
      <c r="E29" s="35"/>
      <c r="F29" s="35"/>
      <c r="G29" s="35"/>
      <c r="H29" s="35"/>
      <c r="I29" s="35"/>
    </row>
    <row r="30" spans="1:10" ht="16" x14ac:dyDescent="0.2">
      <c r="A30" s="12"/>
      <c r="B30" s="35"/>
      <c r="C30" s="36"/>
      <c r="D30" s="35"/>
      <c r="E30" s="35"/>
      <c r="F30" s="35"/>
      <c r="G30" s="35"/>
      <c r="H30" s="35"/>
      <c r="I30" s="35"/>
    </row>
    <row r="31" spans="1:10" ht="16" x14ac:dyDescent="0.2">
      <c r="A31" s="12"/>
      <c r="B31" s="35"/>
      <c r="C31" s="36"/>
      <c r="D31" s="35"/>
      <c r="E31" s="35"/>
      <c r="F31" s="35"/>
      <c r="G31" s="35"/>
      <c r="H31" s="35"/>
      <c r="I31" s="35"/>
    </row>
    <row r="32" spans="1:10" ht="16" x14ac:dyDescent="0.2">
      <c r="A32" s="12"/>
      <c r="B32" s="35"/>
      <c r="C32" s="36"/>
      <c r="D32" s="35"/>
      <c r="E32" s="35"/>
      <c r="F32" s="35"/>
      <c r="G32" s="35"/>
      <c r="H32" s="35"/>
      <c r="I32" s="35"/>
    </row>
    <row r="33" spans="1:9" ht="16" x14ac:dyDescent="0.2">
      <c r="A33" s="12"/>
      <c r="B33" s="35"/>
      <c r="C33" s="36"/>
      <c r="D33" s="35"/>
      <c r="E33" s="35"/>
      <c r="F33" s="35"/>
      <c r="G33" s="35"/>
      <c r="H33" s="35"/>
      <c r="I33" s="35"/>
    </row>
    <row r="34" spans="1:9" ht="16" x14ac:dyDescent="0.2">
      <c r="A34" s="12"/>
      <c r="B34" s="35"/>
      <c r="C34" s="36"/>
      <c r="D34" s="35"/>
      <c r="E34" s="35"/>
      <c r="F34" s="35"/>
      <c r="G34" s="35"/>
      <c r="H34" s="35"/>
      <c r="I34" s="35"/>
    </row>
    <row r="35" spans="1:9" ht="16" x14ac:dyDescent="0.2">
      <c r="A35" s="12"/>
      <c r="B35" s="35"/>
      <c r="C35" s="36"/>
      <c r="D35" s="35"/>
      <c r="E35" s="35"/>
      <c r="F35" s="35"/>
      <c r="G35" s="35"/>
      <c r="H35" s="35"/>
      <c r="I35" s="35"/>
    </row>
    <row r="36" spans="1:9" ht="16" x14ac:dyDescent="0.2">
      <c r="A36" s="12"/>
      <c r="B36" s="35"/>
      <c r="C36" s="36"/>
      <c r="D36" s="35"/>
      <c r="E36" s="35"/>
      <c r="F36" s="35"/>
      <c r="G36" s="35"/>
      <c r="H36" s="35"/>
      <c r="I36" s="35"/>
    </row>
    <row r="37" spans="1:9" ht="16" x14ac:dyDescent="0.2">
      <c r="A37" s="12"/>
      <c r="B37" s="35"/>
      <c r="C37" s="36"/>
      <c r="D37" s="35"/>
      <c r="E37" s="35"/>
      <c r="F37" s="35"/>
      <c r="G37" s="35"/>
      <c r="H37" s="35"/>
      <c r="I37" s="35"/>
    </row>
    <row r="38" spans="1:9" ht="16" x14ac:dyDescent="0.2">
      <c r="A38" s="12"/>
      <c r="B38" s="35"/>
      <c r="C38" s="35"/>
      <c r="D38" s="35"/>
      <c r="E38" s="35"/>
      <c r="F38" s="35"/>
      <c r="G38" s="35"/>
      <c r="H38" s="35"/>
      <c r="I38" s="35"/>
    </row>
    <row r="39" spans="1:9" x14ac:dyDescent="0.2">
      <c r="A39" s="12"/>
      <c r="B39" s="13"/>
      <c r="C39" s="13"/>
      <c r="D39" s="13"/>
      <c r="E39" s="13"/>
      <c r="F39" s="13"/>
      <c r="G39" s="13"/>
      <c r="H39" s="13"/>
      <c r="I39" s="13"/>
    </row>
  </sheetData>
  <mergeCells count="2">
    <mergeCell ref="A1:K2"/>
    <mergeCell ref="L3:N3"/>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37A2-EE2C-7745-A72F-660560D4AB71}">
  <sheetPr codeName="Sheet3"/>
  <dimension ref="B2:AO202"/>
  <sheetViews>
    <sheetView topLeftCell="A22" zoomScale="80" zoomScaleNormal="92" workbookViewId="0">
      <selection activeCell="S34" sqref="S34:AF36"/>
    </sheetView>
  </sheetViews>
  <sheetFormatPr baseColWidth="10" defaultColWidth="9.33203125" defaultRowHeight="15" x14ac:dyDescent="0.2"/>
  <cols>
    <col min="1" max="1" width="21.33203125" customWidth="1"/>
  </cols>
  <sheetData>
    <row r="2" spans="2:41" x14ac:dyDescent="0.2">
      <c r="B2" s="58" t="s">
        <v>27</v>
      </c>
      <c r="C2" s="58"/>
      <c r="D2" s="58"/>
      <c r="E2" s="58"/>
      <c r="F2" s="58"/>
      <c r="G2" s="58"/>
      <c r="H2" s="58"/>
      <c r="I2" s="58"/>
      <c r="J2" s="58"/>
      <c r="K2" s="58"/>
      <c r="L2" s="58"/>
      <c r="M2" s="58"/>
      <c r="N2" s="58"/>
      <c r="O2" s="58"/>
      <c r="S2" s="58" t="s">
        <v>30</v>
      </c>
      <c r="T2" s="58"/>
      <c r="U2" s="58"/>
      <c r="V2" s="58"/>
      <c r="W2" s="58"/>
      <c r="X2" s="58"/>
      <c r="Y2" s="58"/>
      <c r="Z2" s="58"/>
      <c r="AA2" s="58"/>
      <c r="AB2" s="58"/>
      <c r="AC2" s="58"/>
      <c r="AD2" s="58"/>
      <c r="AE2" s="58"/>
      <c r="AF2" s="58"/>
      <c r="AI2" s="23" t="s">
        <v>0</v>
      </c>
      <c r="AJ2" s="22" t="s">
        <v>1</v>
      </c>
      <c r="AK2" s="22" t="s">
        <v>2</v>
      </c>
      <c r="AL2" s="22" t="s">
        <v>3</v>
      </c>
      <c r="AM2" s="22" t="s">
        <v>4</v>
      </c>
      <c r="AN2" s="22" t="s">
        <v>5</v>
      </c>
      <c r="AO2" s="22" t="s">
        <v>6</v>
      </c>
    </row>
    <row r="3" spans="2:41" x14ac:dyDescent="0.2">
      <c r="B3" s="58"/>
      <c r="C3" s="58"/>
      <c r="D3" s="58"/>
      <c r="E3" s="58"/>
      <c r="F3" s="58"/>
      <c r="G3" s="58"/>
      <c r="H3" s="58"/>
      <c r="I3" s="58"/>
      <c r="J3" s="58"/>
      <c r="K3" s="58"/>
      <c r="L3" s="58"/>
      <c r="M3" s="58"/>
      <c r="N3" s="58"/>
      <c r="O3" s="58"/>
      <c r="S3" s="58"/>
      <c r="T3" s="58"/>
      <c r="U3" s="58"/>
      <c r="V3" s="58"/>
      <c r="W3" s="58"/>
      <c r="X3" s="58"/>
      <c r="Y3" s="58"/>
      <c r="Z3" s="58"/>
      <c r="AA3" s="58"/>
      <c r="AB3" s="58"/>
      <c r="AC3" s="58"/>
      <c r="AD3" s="58"/>
      <c r="AE3" s="58"/>
      <c r="AF3" s="58"/>
      <c r="AI3" s="24">
        <v>0.3</v>
      </c>
      <c r="AJ3" s="25" cm="1">
        <f t="array" ref="AJ3:AJ16">'1.1 - MoSES Flat Load Results'!$C$23:$C$36</f>
        <v>40.7659787763248</v>
      </c>
      <c r="AK3" s="25" cm="1">
        <f t="array" ref="AK3:AK16">'1.2 - YACOP Flat Load Results'!$B$23:$B$36</f>
        <v>25.169098640000001</v>
      </c>
      <c r="AL3" s="25" cm="1">
        <f t="array" ref="AL3:AL16">'1.3 - AESOPT Flat Load Result'!$C$23:$C$36</f>
        <v>37.700000000000003</v>
      </c>
      <c r="AM3" s="25" cm="1">
        <f t="array" ref="AM3:AM16">'1.4 - HOPP Flat Load Results'!$B$5:$B$18</f>
        <v>39.151252329999998</v>
      </c>
      <c r="AN3" s="26">
        <f>AVERAGE(AJ3:AM3)</f>
        <v>35.696582436581203</v>
      </c>
      <c r="AO3" s="25">
        <f>_xlfn.STDEV.P(AJ3:AM3)</f>
        <v>6.1740408231278101</v>
      </c>
    </row>
    <row r="4" spans="2:41" x14ac:dyDescent="0.2">
      <c r="B4" s="58"/>
      <c r="C4" s="58"/>
      <c r="D4" s="58"/>
      <c r="E4" s="58"/>
      <c r="F4" s="58"/>
      <c r="G4" s="58"/>
      <c r="H4" s="58"/>
      <c r="I4" s="58"/>
      <c r="J4" s="58"/>
      <c r="K4" s="58"/>
      <c r="L4" s="58"/>
      <c r="M4" s="58"/>
      <c r="N4" s="58"/>
      <c r="O4" s="58"/>
      <c r="S4" s="58"/>
      <c r="T4" s="58"/>
      <c r="U4" s="58"/>
      <c r="V4" s="58"/>
      <c r="W4" s="58"/>
      <c r="X4" s="58"/>
      <c r="Y4" s="58"/>
      <c r="Z4" s="58"/>
      <c r="AA4" s="58"/>
      <c r="AB4" s="58"/>
      <c r="AC4" s="58"/>
      <c r="AD4" s="58"/>
      <c r="AE4" s="58"/>
      <c r="AF4" s="58"/>
      <c r="AI4" s="24">
        <v>0.35</v>
      </c>
      <c r="AJ4" s="25">
        <v>26.806470780081899</v>
      </c>
      <c r="AK4" s="26">
        <v>-1.0224032999999999</v>
      </c>
      <c r="AL4" s="26">
        <v>24.4</v>
      </c>
      <c r="AM4" s="26">
        <v>25.6878061</v>
      </c>
      <c r="AN4" s="26">
        <f t="shared" ref="AN4:AN16" si="0">AVERAGE(AJ4:AM4)</f>
        <v>18.967968395020474</v>
      </c>
      <c r="AO4" s="25">
        <f t="shared" ref="AO4:AO16" si="1">_xlfn.STDEV.P(AJ4:AM4)</f>
        <v>11.572815844517384</v>
      </c>
    </row>
    <row r="5" spans="2:41" x14ac:dyDescent="0.2">
      <c r="B5" s="58"/>
      <c r="C5" s="58"/>
      <c r="D5" s="58"/>
      <c r="E5" s="58"/>
      <c r="F5" s="58"/>
      <c r="G5" s="58"/>
      <c r="H5" s="58"/>
      <c r="I5" s="58"/>
      <c r="J5" s="58"/>
      <c r="K5" s="58"/>
      <c r="L5" s="58"/>
      <c r="M5" s="58"/>
      <c r="N5" s="58"/>
      <c r="O5" s="58"/>
      <c r="S5" s="58"/>
      <c r="T5" s="58"/>
      <c r="U5" s="58"/>
      <c r="V5" s="58"/>
      <c r="W5" s="58"/>
      <c r="X5" s="58"/>
      <c r="Y5" s="58"/>
      <c r="Z5" s="58"/>
      <c r="AA5" s="58"/>
      <c r="AB5" s="58"/>
      <c r="AC5" s="58"/>
      <c r="AD5" s="58"/>
      <c r="AE5" s="58"/>
      <c r="AF5" s="58"/>
      <c r="AI5" s="24">
        <v>0.4</v>
      </c>
      <c r="AJ5" s="25">
        <v>-0.58236647215808401</v>
      </c>
      <c r="AK5" s="26">
        <v>-32.685422490000001</v>
      </c>
      <c r="AL5" s="26">
        <v>-14.8</v>
      </c>
      <c r="AM5" s="26">
        <v>-6.9761334819999998</v>
      </c>
      <c r="AN5" s="26">
        <f>AVERAGE(AJ5:AM5)</f>
        <v>-13.760980611039523</v>
      </c>
      <c r="AO5" s="25">
        <f t="shared" si="1"/>
        <v>12.030420637978025</v>
      </c>
    </row>
    <row r="6" spans="2:41" x14ac:dyDescent="0.2">
      <c r="B6" s="58"/>
      <c r="C6" s="58"/>
      <c r="D6" s="58"/>
      <c r="E6" s="58"/>
      <c r="F6" s="58"/>
      <c r="G6" s="58"/>
      <c r="H6" s="58"/>
      <c r="I6" s="58"/>
      <c r="J6" s="58"/>
      <c r="K6" s="58"/>
      <c r="L6" s="58"/>
      <c r="M6" s="58"/>
      <c r="N6" s="58"/>
      <c r="O6" s="58"/>
      <c r="S6" s="58"/>
      <c r="T6" s="58"/>
      <c r="U6" s="58"/>
      <c r="V6" s="58"/>
      <c r="W6" s="58"/>
      <c r="X6" s="58"/>
      <c r="Y6" s="58"/>
      <c r="Z6" s="58"/>
      <c r="AA6" s="58"/>
      <c r="AB6" s="58"/>
      <c r="AC6" s="58"/>
      <c r="AD6" s="58"/>
      <c r="AE6" s="58"/>
      <c r="AF6" s="58"/>
      <c r="AI6" s="24">
        <v>0.45</v>
      </c>
      <c r="AJ6" s="25">
        <v>-21.8074422317695</v>
      </c>
      <c r="AK6" s="26">
        <v>-60.1600106</v>
      </c>
      <c r="AL6" s="26">
        <v>-57.5</v>
      </c>
      <c r="AM6" s="26">
        <v>-47.561506639999998</v>
      </c>
      <c r="AN6" s="26">
        <f t="shared" si="0"/>
        <v>-46.757239867942374</v>
      </c>
      <c r="AO6" s="25">
        <f t="shared" si="1"/>
        <v>15.150745903070597</v>
      </c>
    </row>
    <row r="7" spans="2:41" x14ac:dyDescent="0.2">
      <c r="AI7" s="24">
        <v>0.5</v>
      </c>
      <c r="AJ7" s="25">
        <v>-38.844389715630001</v>
      </c>
      <c r="AK7" s="26">
        <v>-92.688639800000004</v>
      </c>
      <c r="AL7" s="26">
        <v>-68.400000000000006</v>
      </c>
      <c r="AM7" s="26">
        <v>-71.953825210000005</v>
      </c>
      <c r="AN7" s="26">
        <f t="shared" si="0"/>
        <v>-67.971713681407508</v>
      </c>
      <c r="AO7" s="25">
        <f t="shared" si="1"/>
        <v>19.205260214041335</v>
      </c>
    </row>
    <row r="8" spans="2:41" x14ac:dyDescent="0.2">
      <c r="AI8" s="24">
        <v>0.55000000000000004</v>
      </c>
      <c r="AJ8" s="25">
        <v>-65.051745237116705</v>
      </c>
      <c r="AK8" s="26">
        <v>-111.4685891</v>
      </c>
      <c r="AL8" s="26">
        <v>-73.400000000000006</v>
      </c>
      <c r="AM8" s="26">
        <v>-97.805521450000001</v>
      </c>
      <c r="AN8" s="26">
        <f t="shared" si="0"/>
        <v>-86.931463946779175</v>
      </c>
      <c r="AO8" s="25">
        <f t="shared" si="1"/>
        <v>18.588559954479503</v>
      </c>
    </row>
    <row r="9" spans="2:41" x14ac:dyDescent="0.2">
      <c r="AI9" s="24">
        <v>0.6</v>
      </c>
      <c r="AJ9" s="25">
        <v>-102.79919462273899</v>
      </c>
      <c r="AK9" s="26">
        <v>-119.3177108</v>
      </c>
      <c r="AL9" s="26">
        <v>-85.5</v>
      </c>
      <c r="AM9" s="26">
        <v>-133.98653619999999</v>
      </c>
      <c r="AN9" s="26">
        <f t="shared" si="0"/>
        <v>-110.40086040568475</v>
      </c>
      <c r="AO9" s="25">
        <f t="shared" si="1"/>
        <v>18.122034207341017</v>
      </c>
    </row>
    <row r="10" spans="2:41" x14ac:dyDescent="0.2">
      <c r="AI10" s="24">
        <v>0.65</v>
      </c>
      <c r="AJ10" s="25">
        <v>-114.54928159903</v>
      </c>
      <c r="AK10" s="26">
        <v>-136.28272680000001</v>
      </c>
      <c r="AL10" s="26">
        <v>-97.2</v>
      </c>
      <c r="AM10" s="26">
        <v>-143.3760829</v>
      </c>
      <c r="AN10" s="26">
        <f t="shared" si="0"/>
        <v>-122.85202282475751</v>
      </c>
      <c r="AO10" s="25">
        <f t="shared" si="1"/>
        <v>18.224863772508922</v>
      </c>
    </row>
    <row r="11" spans="2:41" x14ac:dyDescent="0.2">
      <c r="AI11" s="24">
        <v>0.7</v>
      </c>
      <c r="AJ11" s="25">
        <v>-132.08090362735899</v>
      </c>
      <c r="AK11" s="26">
        <v>-148.4215476</v>
      </c>
      <c r="AL11" s="26">
        <v>-110.3</v>
      </c>
      <c r="AM11" s="26">
        <v>-140.10266110000001</v>
      </c>
      <c r="AN11" s="26">
        <f t="shared" si="0"/>
        <v>-132.72627808183975</v>
      </c>
      <c r="AO11" s="25">
        <f t="shared" si="1"/>
        <v>14.178389969146684</v>
      </c>
    </row>
    <row r="12" spans="2:41" x14ac:dyDescent="0.2">
      <c r="AI12" s="24">
        <v>0.75</v>
      </c>
      <c r="AJ12" s="25">
        <v>-149.61252565568799</v>
      </c>
      <c r="AK12" s="26">
        <v>-167.47105300000001</v>
      </c>
      <c r="AL12" s="26">
        <v>-123.7</v>
      </c>
      <c r="AM12" s="26">
        <v>-160.71091430000001</v>
      </c>
      <c r="AN12" s="26">
        <f t="shared" si="0"/>
        <v>-150.37362323892199</v>
      </c>
      <c r="AO12" s="25">
        <f t="shared" si="1"/>
        <v>16.66765683246755</v>
      </c>
    </row>
    <row r="13" spans="2:41" x14ac:dyDescent="0.2">
      <c r="AI13" s="24">
        <v>0.8</v>
      </c>
      <c r="AJ13" s="25">
        <v>-163.304448459296</v>
      </c>
      <c r="AK13" s="26">
        <v>-183.12511409999999</v>
      </c>
      <c r="AL13" s="26">
        <v>-140.30000000000001</v>
      </c>
      <c r="AM13" s="26">
        <v>-181.35833120000001</v>
      </c>
      <c r="AN13" s="26">
        <f t="shared" si="0"/>
        <v>-167.021973439824</v>
      </c>
      <c r="AO13" s="25">
        <f t="shared" si="1"/>
        <v>17.267933789604605</v>
      </c>
    </row>
    <row r="14" spans="2:41" x14ac:dyDescent="0.2">
      <c r="AI14" s="24">
        <v>0.85</v>
      </c>
      <c r="AJ14" s="25">
        <v>-176.99637126290401</v>
      </c>
      <c r="AK14" s="26">
        <v>-228.7961263</v>
      </c>
      <c r="AL14" s="26">
        <v>-170.5</v>
      </c>
      <c r="AM14" s="26">
        <v>-232.13109940000001</v>
      </c>
      <c r="AN14" s="26">
        <f t="shared" si="0"/>
        <v>-202.10589924072602</v>
      </c>
      <c r="AO14" s="25">
        <f t="shared" si="1"/>
        <v>28.474998363318665</v>
      </c>
    </row>
    <row r="15" spans="2:41" x14ac:dyDescent="0.2">
      <c r="AI15" s="24">
        <v>0.9</v>
      </c>
      <c r="AJ15" s="25">
        <v>-248.67684389999999</v>
      </c>
      <c r="AK15" s="26">
        <v>-395.54965249999998</v>
      </c>
      <c r="AL15" s="26">
        <v>-217.3</v>
      </c>
      <c r="AM15" s="26">
        <v>-314.25330910000002</v>
      </c>
      <c r="AN15" s="26">
        <f t="shared" si="0"/>
        <v>-293.94495137500002</v>
      </c>
      <c r="AO15" s="25">
        <f t="shared" si="1"/>
        <v>68.300063707567929</v>
      </c>
    </row>
    <row r="16" spans="2:41" x14ac:dyDescent="0.2">
      <c r="AI16" s="24">
        <v>0.95</v>
      </c>
      <c r="AJ16" s="25">
        <v>-340.53621569773901</v>
      </c>
      <c r="AK16" s="26">
        <v>-565.76888299999996</v>
      </c>
      <c r="AL16" s="26">
        <v>-369.1</v>
      </c>
      <c r="AM16" s="26">
        <v>-560.1443749</v>
      </c>
      <c r="AN16" s="26">
        <f t="shared" si="0"/>
        <v>-458.88736839943476</v>
      </c>
      <c r="AO16" s="25">
        <f t="shared" si="1"/>
        <v>104.57701276891862</v>
      </c>
    </row>
    <row r="18" spans="15:40" x14ac:dyDescent="0.2">
      <c r="AI18" s="23" t="s">
        <v>0</v>
      </c>
      <c r="AJ18" s="22" t="s">
        <v>1</v>
      </c>
      <c r="AK18" s="22" t="s">
        <v>2</v>
      </c>
      <c r="AL18" s="22" t="s">
        <v>3</v>
      </c>
      <c r="AM18" s="22" t="s">
        <v>4</v>
      </c>
      <c r="AN18" s="22" t="s">
        <v>7</v>
      </c>
    </row>
    <row r="19" spans="15:40" x14ac:dyDescent="0.2">
      <c r="AI19" s="24">
        <v>0.3</v>
      </c>
      <c r="AJ19" s="31">
        <f>AJ3-$AN3</f>
        <v>5.0693963397435979</v>
      </c>
      <c r="AK19" s="31">
        <f t="shared" ref="AK19:AM19" si="2">AK3-$AN3</f>
        <v>-10.527483796581201</v>
      </c>
      <c r="AL19" s="31">
        <f t="shared" si="2"/>
        <v>2.0034175634188003</v>
      </c>
      <c r="AM19" s="31">
        <f t="shared" si="2"/>
        <v>3.4546698934187958</v>
      </c>
      <c r="AN19" s="26">
        <f>MAX(AJ19:AM19)-MIN(AJ19:AM19)</f>
        <v>15.596880136324799</v>
      </c>
    </row>
    <row r="20" spans="15:40" x14ac:dyDescent="0.2">
      <c r="AI20" s="24">
        <v>0.35</v>
      </c>
      <c r="AJ20" s="31">
        <f t="shared" ref="AJ20:AM20" si="3">AJ4-$AN4</f>
        <v>7.8385023850614246</v>
      </c>
      <c r="AK20" s="31">
        <f t="shared" si="3"/>
        <v>-19.990371695020475</v>
      </c>
      <c r="AL20" s="31">
        <f t="shared" si="3"/>
        <v>5.4320316049795245</v>
      </c>
      <c r="AM20" s="31">
        <f t="shared" si="3"/>
        <v>6.7198377049795255</v>
      </c>
      <c r="AN20" s="26">
        <f t="shared" ref="AN20:AN32" si="4">MAX(AJ20:AM20)-MIN(AJ20:AM20)</f>
        <v>27.828874080081899</v>
      </c>
    </row>
    <row r="21" spans="15:40" x14ac:dyDescent="0.2">
      <c r="AI21" s="24">
        <v>0.4</v>
      </c>
      <c r="AJ21" s="31">
        <f t="shared" ref="AJ21:AM21" si="5">AJ5-$AN5</f>
        <v>13.178614138881439</v>
      </c>
      <c r="AK21" s="31">
        <f t="shared" si="5"/>
        <v>-18.924441878960479</v>
      </c>
      <c r="AL21" s="31">
        <f t="shared" si="5"/>
        <v>-1.0390193889604777</v>
      </c>
      <c r="AM21" s="31">
        <f t="shared" si="5"/>
        <v>6.7848471290395231</v>
      </c>
      <c r="AN21" s="26">
        <f t="shared" si="4"/>
        <v>32.103056017841922</v>
      </c>
    </row>
    <row r="22" spans="15:40" x14ac:dyDescent="0.2">
      <c r="AI22" s="24">
        <v>0.45</v>
      </c>
      <c r="AJ22" s="31">
        <f t="shared" ref="AJ22:AM22" si="6">AJ6-$AN6</f>
        <v>24.949797636172875</v>
      </c>
      <c r="AK22" s="31">
        <f t="shared" si="6"/>
        <v>-13.402770732057625</v>
      </c>
      <c r="AL22" s="31">
        <f t="shared" si="6"/>
        <v>-10.742760132057626</v>
      </c>
      <c r="AM22" s="31">
        <f t="shared" si="6"/>
        <v>-0.80426677205762331</v>
      </c>
      <c r="AN22" s="26">
        <f t="shared" si="4"/>
        <v>38.3525683682305</v>
      </c>
    </row>
    <row r="23" spans="15:40" x14ac:dyDescent="0.2">
      <c r="AI23" s="24">
        <v>0.5</v>
      </c>
      <c r="AJ23" s="31">
        <f t="shared" ref="AJ23:AM23" si="7">AJ7-$AN7</f>
        <v>29.127323965777506</v>
      </c>
      <c r="AK23" s="31">
        <f t="shared" si="7"/>
        <v>-24.716926118592497</v>
      </c>
      <c r="AL23" s="31">
        <f t="shared" si="7"/>
        <v>-0.42828631859249811</v>
      </c>
      <c r="AM23" s="31">
        <f t="shared" si="7"/>
        <v>-3.9821115285924975</v>
      </c>
      <c r="AN23" s="26">
        <f t="shared" si="4"/>
        <v>53.844250084370003</v>
      </c>
    </row>
    <row r="24" spans="15:40" x14ac:dyDescent="0.2">
      <c r="AI24" s="24">
        <v>0.55000000000000004</v>
      </c>
      <c r="AJ24" s="31">
        <f t="shared" ref="AJ24:AM24" si="8">AJ8-$AN8</f>
        <v>21.87971870966247</v>
      </c>
      <c r="AK24" s="31">
        <f t="shared" si="8"/>
        <v>-24.537125153220828</v>
      </c>
      <c r="AL24" s="31">
        <f t="shared" si="8"/>
        <v>13.531463946779169</v>
      </c>
      <c r="AM24" s="31">
        <f t="shared" si="8"/>
        <v>-10.874057503220826</v>
      </c>
      <c r="AN24" s="26">
        <f t="shared" si="4"/>
        <v>46.416843862883297</v>
      </c>
    </row>
    <row r="25" spans="15:40" x14ac:dyDescent="0.2">
      <c r="AI25" s="24">
        <v>0.6</v>
      </c>
      <c r="AJ25" s="31">
        <f t="shared" ref="AJ25:AM25" si="9">AJ9-$AN9</f>
        <v>7.6016657829457586</v>
      </c>
      <c r="AK25" s="31">
        <f t="shared" si="9"/>
        <v>-8.9168503943152473</v>
      </c>
      <c r="AL25" s="31">
        <f t="shared" si="9"/>
        <v>24.900860405684753</v>
      </c>
      <c r="AM25" s="31">
        <f t="shared" si="9"/>
        <v>-23.585675794315236</v>
      </c>
      <c r="AN25" s="26">
        <f t="shared" si="4"/>
        <v>48.486536199999989</v>
      </c>
    </row>
    <row r="26" spans="15:40" x14ac:dyDescent="0.2">
      <c r="AI26" s="24">
        <v>0.65</v>
      </c>
      <c r="AJ26" s="31">
        <f t="shared" ref="AJ26:AM26" si="10">AJ10-$AN10</f>
        <v>8.3027412257275159</v>
      </c>
      <c r="AK26" s="31">
        <f t="shared" si="10"/>
        <v>-13.430703975242494</v>
      </c>
      <c r="AL26" s="31">
        <f t="shared" si="10"/>
        <v>25.652022824757509</v>
      </c>
      <c r="AM26" s="31">
        <f t="shared" si="10"/>
        <v>-20.524060075242488</v>
      </c>
      <c r="AN26" s="26">
        <f t="shared" si="4"/>
        <v>46.176082899999997</v>
      </c>
    </row>
    <row r="27" spans="15:40" x14ac:dyDescent="0.2">
      <c r="AI27" s="24">
        <v>0.7</v>
      </c>
      <c r="AJ27" s="31">
        <f t="shared" ref="AJ27:AM27" si="11">AJ11-$AN11</f>
        <v>0.64537445448075914</v>
      </c>
      <c r="AK27" s="31">
        <f t="shared" si="11"/>
        <v>-15.695269518160245</v>
      </c>
      <c r="AL27" s="31">
        <f t="shared" si="11"/>
        <v>22.426278081839754</v>
      </c>
      <c r="AM27" s="31">
        <f t="shared" si="11"/>
        <v>-7.3763830181602543</v>
      </c>
      <c r="AN27" s="26">
        <f t="shared" si="4"/>
        <v>38.1215476</v>
      </c>
    </row>
    <row r="28" spans="15:40" x14ac:dyDescent="0.2">
      <c r="AI28" s="24">
        <v>0.75</v>
      </c>
      <c r="AJ28" s="31">
        <f t="shared" ref="AJ28:AM28" si="12">AJ12-$AN12</f>
        <v>0.76109758323400456</v>
      </c>
      <c r="AK28" s="31">
        <f t="shared" si="12"/>
        <v>-17.097429761078018</v>
      </c>
      <c r="AL28" s="31">
        <f t="shared" si="12"/>
        <v>26.673623238921991</v>
      </c>
      <c r="AM28" s="31">
        <f t="shared" si="12"/>
        <v>-10.33729106107802</v>
      </c>
      <c r="AN28" s="26">
        <f t="shared" si="4"/>
        <v>43.771053000000009</v>
      </c>
    </row>
    <row r="29" spans="15:40" x14ac:dyDescent="0.2">
      <c r="AI29" s="24">
        <v>0.8</v>
      </c>
      <c r="AJ29" s="31">
        <f t="shared" ref="AJ29:AM29" si="13">AJ13-$AN13</f>
        <v>3.7175249805279975</v>
      </c>
      <c r="AK29" s="31">
        <f t="shared" si="13"/>
        <v>-16.103140660175995</v>
      </c>
      <c r="AL29" s="31">
        <f t="shared" si="13"/>
        <v>26.721973439823984</v>
      </c>
      <c r="AM29" s="31">
        <f t="shared" si="13"/>
        <v>-14.336357760176014</v>
      </c>
      <c r="AN29" s="26">
        <f t="shared" si="4"/>
        <v>42.825114099999979</v>
      </c>
    </row>
    <row r="30" spans="15:40" ht="21" x14ac:dyDescent="0.25">
      <c r="O30" s="32"/>
      <c r="AE30" s="32"/>
      <c r="AI30" s="24">
        <v>0.85</v>
      </c>
      <c r="AJ30" s="31">
        <f t="shared" ref="AJ30:AM30" si="14">AJ14-$AN14</f>
        <v>25.109527977822012</v>
      </c>
      <c r="AK30" s="31">
        <f t="shared" si="14"/>
        <v>-26.69022705927398</v>
      </c>
      <c r="AL30" s="31">
        <f t="shared" si="14"/>
        <v>31.605899240726018</v>
      </c>
      <c r="AM30" s="31">
        <f t="shared" si="14"/>
        <v>-30.025200159273993</v>
      </c>
      <c r="AN30" s="26">
        <f t="shared" si="4"/>
        <v>61.631099400000011</v>
      </c>
    </row>
    <row r="31" spans="15:40" x14ac:dyDescent="0.2">
      <c r="AI31" s="24">
        <v>0.9</v>
      </c>
      <c r="AJ31" s="31">
        <f t="shared" ref="AJ31:AM31" si="15">AJ15-$AN15</f>
        <v>45.268107475000022</v>
      </c>
      <c r="AK31" s="31">
        <f t="shared" si="15"/>
        <v>-101.60470112499996</v>
      </c>
      <c r="AL31" s="31">
        <f t="shared" si="15"/>
        <v>76.644951375000005</v>
      </c>
      <c r="AM31" s="31">
        <f t="shared" si="15"/>
        <v>-20.308357725000008</v>
      </c>
      <c r="AN31" s="26">
        <f t="shared" si="4"/>
        <v>178.24965249999997</v>
      </c>
    </row>
    <row r="32" spans="15:40" x14ac:dyDescent="0.2">
      <c r="AI32" s="24">
        <v>0.95</v>
      </c>
      <c r="AJ32" s="31">
        <f t="shared" ref="AJ32:AM32" si="16">AJ16-$AN16</f>
        <v>118.35115270169575</v>
      </c>
      <c r="AK32" s="31">
        <f t="shared" si="16"/>
        <v>-106.8815146005652</v>
      </c>
      <c r="AL32" s="31">
        <f t="shared" si="16"/>
        <v>89.78736839943474</v>
      </c>
      <c r="AM32" s="31">
        <f t="shared" si="16"/>
        <v>-101.25700650056524</v>
      </c>
      <c r="AN32" s="26">
        <f t="shared" si="4"/>
        <v>225.23266730226095</v>
      </c>
    </row>
    <row r="34" spans="2:32" x14ac:dyDescent="0.2">
      <c r="B34" s="56" t="s">
        <v>28</v>
      </c>
      <c r="C34" s="56"/>
      <c r="D34" s="56"/>
      <c r="E34" s="56"/>
      <c r="F34" s="56"/>
      <c r="G34" s="56"/>
      <c r="H34" s="56"/>
      <c r="I34" s="56"/>
      <c r="J34" s="56"/>
      <c r="K34" s="56"/>
      <c r="L34" s="56"/>
      <c r="M34" s="56"/>
      <c r="N34" s="56"/>
      <c r="O34" s="56"/>
      <c r="S34" s="56" t="s">
        <v>31</v>
      </c>
      <c r="T34" s="56"/>
      <c r="U34" s="56"/>
      <c r="V34" s="56"/>
      <c r="W34" s="56"/>
      <c r="X34" s="56"/>
      <c r="Y34" s="56"/>
      <c r="Z34" s="56"/>
      <c r="AA34" s="56"/>
      <c r="AB34" s="56"/>
      <c r="AC34" s="56"/>
      <c r="AD34" s="56"/>
      <c r="AE34" s="56"/>
      <c r="AF34" s="56"/>
    </row>
    <row r="35" spans="2:32" x14ac:dyDescent="0.2">
      <c r="B35" s="56"/>
      <c r="C35" s="56"/>
      <c r="D35" s="56"/>
      <c r="E35" s="56"/>
      <c r="F35" s="56"/>
      <c r="G35" s="56"/>
      <c r="H35" s="56"/>
      <c r="I35" s="56"/>
      <c r="J35" s="56"/>
      <c r="K35" s="56"/>
      <c r="L35" s="56"/>
      <c r="M35" s="56"/>
      <c r="N35" s="56"/>
      <c r="O35" s="56"/>
      <c r="S35" s="56"/>
      <c r="T35" s="56"/>
      <c r="U35" s="56"/>
      <c r="V35" s="56"/>
      <c r="W35" s="56"/>
      <c r="X35" s="56"/>
      <c r="Y35" s="56"/>
      <c r="Z35" s="56"/>
      <c r="AA35" s="56"/>
      <c r="AB35" s="56"/>
      <c r="AC35" s="56"/>
      <c r="AD35" s="56"/>
      <c r="AE35" s="56"/>
      <c r="AF35" s="56"/>
    </row>
    <row r="36" spans="2:32" x14ac:dyDescent="0.2">
      <c r="B36" s="56"/>
      <c r="C36" s="56"/>
      <c r="D36" s="56"/>
      <c r="E36" s="56"/>
      <c r="F36" s="56"/>
      <c r="G36" s="56"/>
      <c r="H36" s="56"/>
      <c r="I36" s="56"/>
      <c r="J36" s="56"/>
      <c r="K36" s="56"/>
      <c r="L36" s="56"/>
      <c r="M36" s="56"/>
      <c r="N36" s="56"/>
      <c r="O36" s="56"/>
      <c r="S36" s="56"/>
      <c r="T36" s="56"/>
      <c r="U36" s="56"/>
      <c r="V36" s="56"/>
      <c r="W36" s="56"/>
      <c r="X36" s="56"/>
      <c r="Y36" s="56"/>
      <c r="Z36" s="56"/>
      <c r="AA36" s="56"/>
      <c r="AB36" s="56"/>
      <c r="AC36" s="56"/>
      <c r="AD36" s="56"/>
      <c r="AE36" s="56"/>
      <c r="AF36" s="56"/>
    </row>
    <row r="72" spans="2:32" x14ac:dyDescent="0.2">
      <c r="B72" s="56" t="s">
        <v>29</v>
      </c>
      <c r="C72" s="56"/>
      <c r="D72" s="56"/>
      <c r="E72" s="56"/>
      <c r="F72" s="56"/>
      <c r="G72" s="56"/>
      <c r="H72" s="56"/>
      <c r="I72" s="56"/>
      <c r="J72" s="56"/>
      <c r="K72" s="56"/>
      <c r="L72" s="56"/>
      <c r="M72" s="56"/>
      <c r="N72" s="56"/>
      <c r="O72" s="56"/>
      <c r="S72" s="56" t="s">
        <v>32</v>
      </c>
      <c r="T72" s="56"/>
      <c r="U72" s="56"/>
      <c r="V72" s="56"/>
      <c r="W72" s="56"/>
      <c r="X72" s="56"/>
      <c r="Y72" s="56"/>
      <c r="Z72" s="56"/>
      <c r="AA72" s="56"/>
      <c r="AB72" s="56"/>
      <c r="AC72" s="56"/>
      <c r="AD72" s="56"/>
      <c r="AE72" s="56"/>
      <c r="AF72" s="56"/>
    </row>
    <row r="73" spans="2:32" x14ac:dyDescent="0.2">
      <c r="B73" s="56"/>
      <c r="C73" s="56"/>
      <c r="D73" s="56"/>
      <c r="E73" s="56"/>
      <c r="F73" s="56"/>
      <c r="G73" s="56"/>
      <c r="H73" s="56"/>
      <c r="I73" s="56"/>
      <c r="J73" s="56"/>
      <c r="K73" s="56"/>
      <c r="L73" s="56"/>
      <c r="M73" s="56"/>
      <c r="N73" s="56"/>
      <c r="O73" s="56"/>
      <c r="S73" s="56"/>
      <c r="T73" s="56"/>
      <c r="U73" s="56"/>
      <c r="V73" s="56"/>
      <c r="W73" s="56"/>
      <c r="X73" s="56"/>
      <c r="Y73" s="56"/>
      <c r="Z73" s="56"/>
      <c r="AA73" s="56"/>
      <c r="AB73" s="56"/>
      <c r="AC73" s="56"/>
      <c r="AD73" s="56"/>
      <c r="AE73" s="56"/>
      <c r="AF73" s="56"/>
    </row>
    <row r="74" spans="2:32" x14ac:dyDescent="0.2">
      <c r="B74" s="56"/>
      <c r="C74" s="56"/>
      <c r="D74" s="56"/>
      <c r="E74" s="56"/>
      <c r="F74" s="56"/>
      <c r="G74" s="56"/>
      <c r="H74" s="56"/>
      <c r="I74" s="56"/>
      <c r="J74" s="56"/>
      <c r="K74" s="56"/>
      <c r="L74" s="56"/>
      <c r="M74" s="56"/>
      <c r="N74" s="56"/>
      <c r="O74" s="56"/>
      <c r="S74" s="56"/>
      <c r="T74" s="56"/>
      <c r="U74" s="56"/>
      <c r="V74" s="56"/>
      <c r="W74" s="56"/>
      <c r="X74" s="56"/>
      <c r="Y74" s="56"/>
      <c r="Z74" s="56"/>
      <c r="AA74" s="56"/>
      <c r="AB74" s="56"/>
      <c r="AC74" s="56"/>
      <c r="AD74" s="56"/>
      <c r="AE74" s="56"/>
      <c r="AF74" s="56"/>
    </row>
    <row r="105" spans="19:32" x14ac:dyDescent="0.2">
      <c r="S105" s="56" t="s">
        <v>33</v>
      </c>
      <c r="T105" s="56"/>
      <c r="U105" s="56"/>
      <c r="V105" s="56"/>
      <c r="W105" s="56"/>
      <c r="X105" s="56"/>
      <c r="Y105" s="56"/>
      <c r="Z105" s="56"/>
      <c r="AA105" s="56"/>
      <c r="AB105" s="56"/>
      <c r="AC105" s="56"/>
      <c r="AD105" s="56"/>
      <c r="AE105" s="56"/>
      <c r="AF105" s="56"/>
    </row>
    <row r="106" spans="19:32" x14ac:dyDescent="0.2">
      <c r="S106" s="56"/>
      <c r="T106" s="56"/>
      <c r="U106" s="56"/>
      <c r="V106" s="56"/>
      <c r="W106" s="56"/>
      <c r="X106" s="56"/>
      <c r="Y106" s="56"/>
      <c r="Z106" s="56"/>
      <c r="AA106" s="56"/>
      <c r="AB106" s="56"/>
      <c r="AC106" s="56"/>
      <c r="AD106" s="56"/>
      <c r="AE106" s="56"/>
      <c r="AF106" s="56"/>
    </row>
    <row r="107" spans="19:32" x14ac:dyDescent="0.2">
      <c r="S107" s="56"/>
      <c r="T107" s="56"/>
      <c r="U107" s="56"/>
      <c r="V107" s="56"/>
      <c r="W107" s="56"/>
      <c r="X107" s="56"/>
      <c r="Y107" s="56"/>
      <c r="Z107" s="56"/>
      <c r="AA107" s="56"/>
      <c r="AB107" s="56"/>
      <c r="AC107" s="56"/>
      <c r="AD107" s="56"/>
      <c r="AE107" s="56"/>
      <c r="AF107" s="56"/>
    </row>
    <row r="137" spans="19:32" x14ac:dyDescent="0.2">
      <c r="S137" s="57" t="s">
        <v>34</v>
      </c>
      <c r="T137" s="57"/>
      <c r="U137" s="57"/>
      <c r="V137" s="57"/>
      <c r="W137" s="57"/>
      <c r="X137" s="57"/>
      <c r="Y137" s="57"/>
      <c r="Z137" s="57"/>
      <c r="AA137" s="57"/>
      <c r="AB137" s="57"/>
      <c r="AC137" s="57"/>
      <c r="AD137" s="57"/>
      <c r="AE137" s="57"/>
      <c r="AF137" s="57"/>
    </row>
    <row r="138" spans="19:32" x14ac:dyDescent="0.2">
      <c r="S138" s="57"/>
      <c r="T138" s="57"/>
      <c r="U138" s="57"/>
      <c r="V138" s="57"/>
      <c r="W138" s="57"/>
      <c r="X138" s="57"/>
      <c r="Y138" s="57"/>
      <c r="Z138" s="57"/>
      <c r="AA138" s="57"/>
      <c r="AB138" s="57"/>
      <c r="AC138" s="57"/>
      <c r="AD138" s="57"/>
      <c r="AE138" s="57"/>
      <c r="AF138" s="57"/>
    </row>
    <row r="139" spans="19:32" x14ac:dyDescent="0.2">
      <c r="S139" s="57"/>
      <c r="T139" s="57"/>
      <c r="U139" s="57"/>
      <c r="V139" s="57"/>
      <c r="W139" s="57"/>
      <c r="X139" s="57"/>
      <c r="Y139" s="57"/>
      <c r="Z139" s="57"/>
      <c r="AA139" s="57"/>
      <c r="AB139" s="57"/>
      <c r="AC139" s="57"/>
      <c r="AD139" s="57"/>
      <c r="AE139" s="57"/>
      <c r="AF139" s="57"/>
    </row>
    <row r="168" spans="19:32" x14ac:dyDescent="0.2">
      <c r="S168" s="57" t="s">
        <v>35</v>
      </c>
      <c r="T168" s="57"/>
      <c r="U168" s="57"/>
      <c r="V168" s="57"/>
      <c r="W168" s="57"/>
      <c r="X168" s="57"/>
      <c r="Y168" s="57"/>
      <c r="Z168" s="57"/>
      <c r="AA168" s="57"/>
      <c r="AB168" s="57"/>
      <c r="AC168" s="57"/>
      <c r="AD168" s="57"/>
      <c r="AE168" s="57"/>
      <c r="AF168" s="57"/>
    </row>
    <row r="169" spans="19:32" x14ac:dyDescent="0.2">
      <c r="S169" s="57"/>
      <c r="T169" s="57"/>
      <c r="U169" s="57"/>
      <c r="V169" s="57"/>
      <c r="W169" s="57"/>
      <c r="X169" s="57"/>
      <c r="Y169" s="57"/>
      <c r="Z169" s="57"/>
      <c r="AA169" s="57"/>
      <c r="AB169" s="57"/>
      <c r="AC169" s="57"/>
      <c r="AD169" s="57"/>
      <c r="AE169" s="57"/>
      <c r="AF169" s="57"/>
    </row>
    <row r="170" spans="19:32" x14ac:dyDescent="0.2">
      <c r="S170" s="57"/>
      <c r="T170" s="57"/>
      <c r="U170" s="57"/>
      <c r="V170" s="57"/>
      <c r="W170" s="57"/>
      <c r="X170" s="57"/>
      <c r="Y170" s="57"/>
      <c r="Z170" s="57"/>
      <c r="AA170" s="57"/>
      <c r="AB170" s="57"/>
      <c r="AC170" s="57"/>
      <c r="AD170" s="57"/>
      <c r="AE170" s="57"/>
      <c r="AF170" s="57"/>
    </row>
    <row r="200" spans="19:32" x14ac:dyDescent="0.2">
      <c r="S200" s="57" t="s">
        <v>36</v>
      </c>
      <c r="T200" s="57"/>
      <c r="U200" s="57"/>
      <c r="V200" s="57"/>
      <c r="W200" s="57"/>
      <c r="X200" s="57"/>
      <c r="Y200" s="57"/>
      <c r="Z200" s="57"/>
      <c r="AA200" s="57"/>
      <c r="AB200" s="57"/>
      <c r="AC200" s="57"/>
      <c r="AD200" s="57"/>
      <c r="AE200" s="57"/>
      <c r="AF200" s="57"/>
    </row>
    <row r="201" spans="19:32" x14ac:dyDescent="0.2">
      <c r="S201" s="57"/>
      <c r="T201" s="57"/>
      <c r="U201" s="57"/>
      <c r="V201" s="57"/>
      <c r="W201" s="57"/>
      <c r="X201" s="57"/>
      <c r="Y201" s="57"/>
      <c r="Z201" s="57"/>
      <c r="AA201" s="57"/>
      <c r="AB201" s="57"/>
      <c r="AC201" s="57"/>
      <c r="AD201" s="57"/>
      <c r="AE201" s="57"/>
      <c r="AF201" s="57"/>
    </row>
    <row r="202" spans="19:32" x14ac:dyDescent="0.2">
      <c r="S202" s="57"/>
      <c r="T202" s="57"/>
      <c r="U202" s="57"/>
      <c r="V202" s="57"/>
      <c r="W202" s="57"/>
      <c r="X202" s="57"/>
      <c r="Y202" s="57"/>
      <c r="Z202" s="57"/>
      <c r="AA202" s="57"/>
      <c r="AB202" s="57"/>
      <c r="AC202" s="57"/>
      <c r="AD202" s="57"/>
      <c r="AE202" s="57"/>
      <c r="AF202" s="57"/>
    </row>
  </sheetData>
  <mergeCells count="10">
    <mergeCell ref="S105:AF107"/>
    <mergeCell ref="S137:AF139"/>
    <mergeCell ref="S168:AF170"/>
    <mergeCell ref="S200:AF202"/>
    <mergeCell ref="B2:O6"/>
    <mergeCell ref="B34:O36"/>
    <mergeCell ref="B72:O74"/>
    <mergeCell ref="S2:AF6"/>
    <mergeCell ref="S34:AF36"/>
    <mergeCell ref="S72:AF7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B59FDD0EE95B4E819A07D1C002C56C" ma:contentTypeVersion="11" ma:contentTypeDescription="Create a new document." ma:contentTypeScope="" ma:versionID="e13d25931ec11c0cca35d077793a70f4">
  <xsd:schema xmlns:xsd="http://www.w3.org/2001/XMLSchema" xmlns:xs="http://www.w3.org/2001/XMLSchema" xmlns:p="http://schemas.microsoft.com/office/2006/metadata/properties" xmlns:ns2="f36db87d-28b1-437f-80db-dff7a914738a" xmlns:ns3="2dcfc564-0251-4056-8280-ebe0552f0e99" targetNamespace="http://schemas.microsoft.com/office/2006/metadata/properties" ma:root="true" ma:fieldsID="9085ce137a2e2b8c97b66e99f4ef2059" ns2:_="" ns3:_="">
    <xsd:import namespace="f36db87d-28b1-437f-80db-dff7a914738a"/>
    <xsd:import namespace="2dcfc564-0251-4056-8280-ebe0552f0e9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6db87d-28b1-437f-80db-dff7a91473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834da80-57da-4863-8816-2e6886d1e86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fc564-0251-4056-8280-ebe0552f0e9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db6f59-cebb-493a-9cf8-ea85b2945540}" ma:internalName="TaxCatchAll" ma:showField="CatchAllData" ma:web="2dcfc564-0251-4056-8280-ebe0552f0e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dcfc564-0251-4056-8280-ebe0552f0e99" xsi:nil="true"/>
    <lcf76f155ced4ddcb4097134ff3c332f xmlns="f36db87d-28b1-437f-80db-dff7a914738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749C0F-54BB-47E8-9EF5-2617D299E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6db87d-28b1-437f-80db-dff7a914738a"/>
    <ds:schemaRef ds:uri="2dcfc564-0251-4056-8280-ebe0552f0e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5DE68E-A630-41DB-8E7A-2004F3D2EE74}">
  <ds:schemaRefs>
    <ds:schemaRef ds:uri="http://schemas.microsoft.com/office/2006/metadata/properties"/>
    <ds:schemaRef ds:uri="http://schemas.microsoft.com/office/infopath/2007/PartnerControls"/>
    <ds:schemaRef ds:uri="2dcfc564-0251-4056-8280-ebe0552f0e99"/>
    <ds:schemaRef ds:uri="f36db87d-28b1-437f-80db-dff7a914738a"/>
  </ds:schemaRefs>
</ds:datastoreItem>
</file>

<file path=customXml/itemProps3.xml><?xml version="1.0" encoding="utf-8"?>
<ds:datastoreItem xmlns:ds="http://schemas.openxmlformats.org/officeDocument/2006/customXml" ds:itemID="{6ECB4CB3-2284-4913-8ECE-580324F87AB1}">
  <ds:schemaRefs>
    <ds:schemaRef ds:uri="http://schemas.microsoft.com/sharepoint/v3/contenttype/forms"/>
  </ds:schemaRefs>
</ds:datastoreItem>
</file>

<file path=docMetadata/LabelInfo.xml><?xml version="1.0" encoding="utf-8"?>
<clbl:labelList xmlns:clbl="http://schemas.microsoft.com/office/2020/mipLabelMetadata">
  <clbl:label id="{95965d95-ecc0-4720-b759-1f33c42ed7da}" enabled="1" method="Standard" siteId="{a0f29d7e-28cd-4f54-8442-7885aee7c08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0 - Overview</vt:lpstr>
      <vt:lpstr>1.1 - MoSES Flat Load Results</vt:lpstr>
      <vt:lpstr>1.2 - YACOP Flat Load Results</vt:lpstr>
      <vt:lpstr>1.3 - AESOPT Flat Load Result</vt:lpstr>
      <vt:lpstr>1.4 - HOPP Flat Load Results</vt:lpstr>
      <vt:lpstr>2.1 - Paper Figures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Loevenich, Matthias</dc:creator>
  <cp:keywords/>
  <dc:description/>
  <cp:lastModifiedBy>Kathleen Tomon</cp:lastModifiedBy>
  <cp:revision/>
  <dcterms:created xsi:type="dcterms:W3CDTF">2015-06-05T18:19:34Z</dcterms:created>
  <dcterms:modified xsi:type="dcterms:W3CDTF">2025-01-06T15:21:24Z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0x010100B0B59FDD0EE95B4E819A07D1C002C56C</vt:lpwstr>
  </property>
  <property fmtid="{D5CDD505-2E9C-101B-9397-08002B2CF9AE}" pid="3" name="MSIP_Label_95965d95-ecc0-4720-b759-1f33c42ed7da_Enabled">
    <vt:lpwstr>true</vt:lpwstr>
  </property>
  <property fmtid="{D5CDD505-2E9C-101B-9397-08002B2CF9AE}" pid="4" name="MSIP_Label_95965d95-ecc0-4720-b759-1f33c42ed7da_SetDate">
    <vt:lpwstr>2024-04-26T19:04:57Z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027e36b5-9eec-401d-85bc-97074cde3114</vt:lpwstr>
  </property>
  <property fmtid="{D5CDD505-2E9C-101B-9397-08002B2CF9AE}" pid="9" name="MSIP_Label_95965d95-ecc0-4720-b759-1f33c42ed7da_ContentBits">
    <vt:lpwstr>0</vt:lpwstr>
  </property>
  <property fmtid="{D5CDD505-2E9C-101B-9397-08002B2CF9AE}" pid="10" name="MediaServiceImageTags">
    <vt:lpwstr/>
  </property>
</Properties>
</file>